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adminK1W/Desktop/"/>
    </mc:Choice>
  </mc:AlternateContent>
  <xr:revisionPtr revIDLastSave="0" documentId="8_{249806E2-4C12-D84A-939B-ED353ACAAACD}" xr6:coauthVersionLast="45" xr6:coauthVersionMax="45" xr10:uidLastSave="{00000000-0000-0000-0000-000000000000}"/>
  <bookViews>
    <workbookView xWindow="1900" yWindow="460" windowWidth="24380" windowHeight="17540" tabRatio="981"/>
  </bookViews>
  <sheets>
    <sheet name="Sumar" sheetId="1" r:id="rId1"/>
    <sheet name="TT Paris lV" sheetId="55" r:id="rId2"/>
    <sheet name="TT Paris V" sheetId="38" r:id="rId3"/>
    <sheet name="ME Tacen" sheetId="22" r:id="rId4"/>
    <sheet name="TT LM1" sheetId="43" r:id="rId5"/>
    <sheet name="SP Augsburg" sheetId="29" r:id="rId6"/>
    <sheet name="SP Praha" sheetId="2" r:id="rId7"/>
    <sheet name="SP Krakow" sheetId="10" r:id="rId8"/>
    <sheet name="TT Augsburg" sheetId="57" r:id="rId9"/>
    <sheet name="TT LM2" sheetId="52" r:id="rId10"/>
    <sheet name="MSJ" sheetId="53" r:id="rId11"/>
    <sheet name="TT Krakow" sheetId="51" r:id="rId12"/>
    <sheet name="MEJ" sheetId="56" r:id="rId13"/>
    <sheet name="SP Ivrea" sheetId="54" r:id="rId14"/>
    <sheet name="SP Seo" sheetId="32" r:id="rId15"/>
  </sheets>
  <calcPr calcId="191029"/>
</workbook>
</file>

<file path=xl/calcChain.xml><?xml version="1.0" encoding="utf-8"?>
<calcChain xmlns="http://schemas.openxmlformats.org/spreadsheetml/2006/main">
  <c r="F52" i="53" l="1"/>
  <c r="F41" i="53"/>
  <c r="F51" i="29"/>
  <c r="F44" i="52"/>
  <c r="F43" i="52"/>
  <c r="F42" i="52"/>
  <c r="F41" i="52"/>
  <c r="F40" i="52"/>
  <c r="F38" i="52"/>
  <c r="F37" i="52"/>
  <c r="F36" i="52"/>
  <c r="F35" i="52"/>
  <c r="F34" i="52"/>
  <c r="F32" i="52"/>
  <c r="F31" i="52"/>
  <c r="F30" i="52"/>
  <c r="F29" i="52"/>
  <c r="F27" i="52"/>
  <c r="F24" i="52"/>
  <c r="F23" i="52"/>
  <c r="F22" i="52"/>
  <c r="F20" i="52"/>
  <c r="F19" i="52"/>
  <c r="F18" i="52"/>
  <c r="F17" i="52"/>
  <c r="F16" i="52"/>
  <c r="F15" i="52"/>
  <c r="F14" i="52"/>
  <c r="F13" i="52"/>
  <c r="F52" i="38"/>
  <c r="D19" i="1"/>
  <c r="D17" i="1"/>
  <c r="B27" i="1"/>
  <c r="A27" i="1"/>
  <c r="F42" i="57"/>
  <c r="F41" i="57"/>
  <c r="F40" i="57"/>
  <c r="F39" i="57"/>
  <c r="F37" i="57"/>
  <c r="F36" i="57"/>
  <c r="F35" i="57"/>
  <c r="F34" i="57"/>
  <c r="F33" i="57"/>
  <c r="F31" i="57"/>
  <c r="F30" i="57"/>
  <c r="F29" i="57"/>
  <c r="F28" i="57"/>
  <c r="F26" i="57"/>
  <c r="F25" i="57"/>
  <c r="F24" i="57"/>
  <c r="F23" i="57"/>
  <c r="F22" i="57"/>
  <c r="F21" i="57"/>
  <c r="F19" i="57"/>
  <c r="F18" i="57"/>
  <c r="F17" i="57"/>
  <c r="F16" i="57"/>
  <c r="F15" i="57"/>
  <c r="F14" i="57"/>
  <c r="F13" i="57"/>
  <c r="F12" i="57"/>
  <c r="B30" i="1"/>
  <c r="A30" i="1"/>
  <c r="F41" i="56"/>
  <c r="F44" i="56"/>
  <c r="F43" i="56"/>
  <c r="F42" i="56"/>
  <c r="F40" i="56"/>
  <c r="F38" i="56"/>
  <c r="F37" i="56"/>
  <c r="F36" i="56"/>
  <c r="F35" i="56"/>
  <c r="F34" i="56"/>
  <c r="F32" i="56"/>
  <c r="F31" i="56"/>
  <c r="F30" i="56"/>
  <c r="F29" i="56"/>
  <c r="F27" i="56"/>
  <c r="F24" i="56"/>
  <c r="F23" i="56"/>
  <c r="F22" i="56"/>
  <c r="F20" i="56"/>
  <c r="F19" i="56"/>
  <c r="F18" i="56"/>
  <c r="F17" i="56"/>
  <c r="F16" i="56"/>
  <c r="F15" i="56"/>
  <c r="F14" i="56"/>
  <c r="F13" i="56"/>
  <c r="C38" i="1"/>
  <c r="B5" i="1"/>
  <c r="A5" i="1"/>
  <c r="F43" i="55"/>
  <c r="F42" i="55"/>
  <c r="F41" i="55"/>
  <c r="F40" i="55"/>
  <c r="F38" i="55"/>
  <c r="F37" i="55"/>
  <c r="F36" i="55"/>
  <c r="F35" i="55"/>
  <c r="F34" i="55"/>
  <c r="F32" i="55"/>
  <c r="F31" i="55"/>
  <c r="F30" i="55"/>
  <c r="F29" i="55"/>
  <c r="F27" i="55"/>
  <c r="F24" i="55"/>
  <c r="F23" i="55"/>
  <c r="F22" i="55"/>
  <c r="F20" i="55"/>
  <c r="F19" i="55"/>
  <c r="F18" i="55"/>
  <c r="F51" i="55"/>
  <c r="F52" i="55"/>
  <c r="F16" i="55"/>
  <c r="F15" i="55"/>
  <c r="F14" i="55"/>
  <c r="F13" i="55"/>
  <c r="B10" i="1"/>
  <c r="A10" i="1"/>
  <c r="B11" i="1"/>
  <c r="A11" i="1"/>
  <c r="F43" i="54"/>
  <c r="F42" i="54"/>
  <c r="F41" i="54"/>
  <c r="F40" i="54"/>
  <c r="F38" i="54"/>
  <c r="F37" i="54"/>
  <c r="F36" i="54"/>
  <c r="F35" i="54"/>
  <c r="F34" i="54"/>
  <c r="F32" i="54"/>
  <c r="F31" i="54"/>
  <c r="F30" i="54"/>
  <c r="F29" i="54"/>
  <c r="F27" i="54"/>
  <c r="F25" i="54"/>
  <c r="F24" i="54"/>
  <c r="F23" i="54"/>
  <c r="F22" i="54"/>
  <c r="F20" i="54"/>
  <c r="F19" i="54"/>
  <c r="F18" i="54"/>
  <c r="F17" i="54"/>
  <c r="F16" i="54"/>
  <c r="F15" i="54"/>
  <c r="F14" i="54"/>
  <c r="F13" i="54"/>
  <c r="B29" i="1"/>
  <c r="A29" i="1"/>
  <c r="F44" i="53"/>
  <c r="F43" i="53"/>
  <c r="F42" i="53"/>
  <c r="F40" i="53"/>
  <c r="F38" i="53"/>
  <c r="F37" i="53"/>
  <c r="F36" i="53"/>
  <c r="F35" i="53"/>
  <c r="F34" i="53"/>
  <c r="F32" i="53"/>
  <c r="F31" i="53"/>
  <c r="F30" i="53"/>
  <c r="F29" i="53"/>
  <c r="F27" i="53"/>
  <c r="F24" i="53"/>
  <c r="F51" i="53"/>
  <c r="F23" i="53"/>
  <c r="F22" i="53"/>
  <c r="F20" i="53"/>
  <c r="F19" i="53"/>
  <c r="F18" i="53"/>
  <c r="F17" i="53"/>
  <c r="F16" i="53"/>
  <c r="F15" i="53"/>
  <c r="F14" i="53"/>
  <c r="F13" i="53"/>
  <c r="B26" i="1"/>
  <c r="A26" i="1"/>
  <c r="B25" i="1"/>
  <c r="A25" i="1"/>
  <c r="B24" i="1"/>
  <c r="A24" i="1"/>
  <c r="B9" i="1"/>
  <c r="A9" i="1"/>
  <c r="B3" i="1"/>
  <c r="A3" i="1"/>
  <c r="F24" i="43"/>
  <c r="F42" i="43"/>
  <c r="F43" i="43"/>
  <c r="F44" i="43"/>
  <c r="F41" i="43"/>
  <c r="F42" i="10"/>
  <c r="F16" i="22"/>
  <c r="F15" i="22"/>
  <c r="F41" i="51"/>
  <c r="F13" i="51"/>
  <c r="F22" i="38"/>
  <c r="F25" i="32"/>
  <c r="F24" i="32"/>
  <c r="F17" i="22"/>
  <c r="F19" i="2"/>
  <c r="F17" i="2"/>
  <c r="F18" i="29"/>
  <c r="F17" i="29"/>
  <c r="F16" i="29"/>
  <c r="F25" i="29"/>
  <c r="F26" i="10"/>
  <c r="F25" i="22"/>
  <c r="F24" i="22"/>
  <c r="F18" i="2"/>
  <c r="F24" i="29"/>
  <c r="F28" i="2"/>
  <c r="F27" i="2"/>
  <c r="F26" i="2"/>
  <c r="F44" i="51"/>
  <c r="F43" i="51"/>
  <c r="F42" i="51"/>
  <c r="F40" i="51"/>
  <c r="F38" i="51"/>
  <c r="F37" i="51"/>
  <c r="F36" i="51"/>
  <c r="F35" i="51"/>
  <c r="F34" i="51"/>
  <c r="F32" i="51"/>
  <c r="F31" i="51"/>
  <c r="F30" i="51"/>
  <c r="F29" i="51"/>
  <c r="F27" i="51"/>
  <c r="F24" i="51"/>
  <c r="F23" i="51"/>
  <c r="F22" i="51"/>
  <c r="F20" i="51"/>
  <c r="F19" i="51"/>
  <c r="F18" i="51"/>
  <c r="F17" i="51"/>
  <c r="F16" i="51"/>
  <c r="F15" i="51"/>
  <c r="F14" i="51"/>
  <c r="F16" i="43"/>
  <c r="F15" i="43"/>
  <c r="F14" i="43"/>
  <c r="F13" i="43"/>
  <c r="F40" i="43"/>
  <c r="F38" i="43"/>
  <c r="F37" i="43"/>
  <c r="F36" i="43"/>
  <c r="F35" i="43"/>
  <c r="F34" i="43"/>
  <c r="F32" i="43"/>
  <c r="F31" i="43"/>
  <c r="F30" i="43"/>
  <c r="F29" i="43"/>
  <c r="F27" i="43"/>
  <c r="F23" i="43"/>
  <c r="F22" i="43"/>
  <c r="F20" i="43"/>
  <c r="F19" i="43"/>
  <c r="F18" i="43"/>
  <c r="F17" i="43"/>
  <c r="F18" i="32"/>
  <c r="F17" i="32"/>
  <c r="B8" i="1"/>
  <c r="A8" i="1"/>
  <c r="B7" i="1"/>
  <c r="A7" i="1"/>
  <c r="B6" i="1"/>
  <c r="A6" i="1"/>
  <c r="F18" i="38"/>
  <c r="F42" i="32"/>
  <c r="F20" i="32"/>
  <c r="F19" i="32"/>
  <c r="F16" i="32"/>
  <c r="F15" i="32"/>
  <c r="F14" i="32"/>
  <c r="F13" i="32"/>
  <c r="F41" i="29"/>
  <c r="F29" i="29"/>
  <c r="F15" i="29"/>
  <c r="F14" i="29"/>
  <c r="F13" i="29"/>
  <c r="F12" i="29"/>
  <c r="F42" i="22"/>
  <c r="F13" i="22"/>
  <c r="F21" i="10"/>
  <c r="F20" i="10"/>
  <c r="F19" i="10"/>
  <c r="F18" i="10"/>
  <c r="F52" i="10"/>
  <c r="F17" i="10"/>
  <c r="F16" i="10"/>
  <c r="F15" i="10"/>
  <c r="F14" i="10"/>
  <c r="F20" i="2"/>
  <c r="F16" i="2"/>
  <c r="F15" i="2"/>
  <c r="F14" i="2"/>
  <c r="F13" i="2"/>
  <c r="F25" i="2"/>
  <c r="F16" i="38"/>
  <c r="F42" i="38"/>
  <c r="F40" i="38"/>
  <c r="F15" i="38"/>
  <c r="F14" i="38"/>
  <c r="F13" i="38"/>
  <c r="E31" i="1"/>
  <c r="A40" i="1"/>
  <c r="A39" i="1"/>
  <c r="A38" i="1"/>
  <c r="A37" i="1"/>
  <c r="A36" i="1"/>
  <c r="A35" i="1"/>
  <c r="C37" i="1"/>
  <c r="F39" i="2"/>
  <c r="F38" i="2"/>
  <c r="F37" i="2"/>
  <c r="F43" i="38"/>
  <c r="F41" i="38"/>
  <c r="F38" i="38"/>
  <c r="F37" i="38"/>
  <c r="F36" i="38"/>
  <c r="F35" i="38"/>
  <c r="F34" i="38"/>
  <c r="F32" i="38"/>
  <c r="F31" i="38"/>
  <c r="F30" i="38"/>
  <c r="F29" i="38"/>
  <c r="F27" i="38"/>
  <c r="F24" i="38"/>
  <c r="F23" i="38"/>
  <c r="F20" i="38"/>
  <c r="F19" i="38"/>
  <c r="F41" i="32"/>
  <c r="F43" i="32"/>
  <c r="F40" i="29"/>
  <c r="F42" i="29"/>
  <c r="F43" i="22"/>
  <c r="F41" i="22"/>
  <c r="F40" i="22"/>
  <c r="F40" i="32"/>
  <c r="F38" i="32"/>
  <c r="F37" i="32"/>
  <c r="F36" i="32"/>
  <c r="F35" i="32"/>
  <c r="F34" i="32"/>
  <c r="F32" i="32"/>
  <c r="F31" i="32"/>
  <c r="F30" i="32"/>
  <c r="F29" i="32"/>
  <c r="F27" i="32"/>
  <c r="F23" i="32"/>
  <c r="F22" i="32"/>
  <c r="F28" i="29"/>
  <c r="F39" i="29"/>
  <c r="F37" i="29"/>
  <c r="F36" i="29"/>
  <c r="F35" i="29"/>
  <c r="F34" i="29"/>
  <c r="F33" i="29"/>
  <c r="F31" i="29"/>
  <c r="F30" i="29"/>
  <c r="F26" i="29"/>
  <c r="F23" i="29"/>
  <c r="F22" i="29"/>
  <c r="F21" i="29"/>
  <c r="F19" i="29"/>
  <c r="F37" i="22"/>
  <c r="F36" i="22"/>
  <c r="F35" i="22"/>
  <c r="F34" i="22"/>
  <c r="F51" i="22"/>
  <c r="C3" i="1"/>
  <c r="C35" i="1" s="1"/>
  <c r="F29" i="22"/>
  <c r="F30" i="22"/>
  <c r="F31" i="22"/>
  <c r="F32" i="22"/>
  <c r="F19" i="22"/>
  <c r="F18" i="22"/>
  <c r="F14" i="22"/>
  <c r="F44" i="10"/>
  <c r="F46" i="2"/>
  <c r="F22" i="2"/>
  <c r="F23" i="2"/>
  <c r="F24" i="2"/>
  <c r="F29" i="2"/>
  <c r="F31" i="2"/>
  <c r="F32" i="2"/>
  <c r="F33" i="2"/>
  <c r="F34" i="2"/>
  <c r="F36" i="2"/>
  <c r="F40" i="2"/>
  <c r="F42" i="2"/>
  <c r="F43" i="2"/>
  <c r="F44" i="2"/>
  <c r="F45" i="2"/>
  <c r="F23" i="10"/>
  <c r="F24" i="10"/>
  <c r="F30" i="10"/>
  <c r="F36" i="10"/>
  <c r="F41" i="10"/>
  <c r="F25" i="10"/>
  <c r="F31" i="10"/>
  <c r="F32" i="10"/>
  <c r="F33" i="10"/>
  <c r="F35" i="10"/>
  <c r="F37" i="10"/>
  <c r="F38" i="10"/>
  <c r="F39" i="10"/>
  <c r="F43" i="10"/>
  <c r="F22" i="22"/>
  <c r="F23" i="22"/>
  <c r="F20" i="22"/>
  <c r="F27" i="22"/>
  <c r="F38" i="22"/>
  <c r="F31" i="1"/>
  <c r="F51" i="32"/>
  <c r="F52" i="32"/>
  <c r="D11" i="1"/>
  <c r="C11" i="1"/>
  <c r="F51" i="54"/>
  <c r="C10" i="1"/>
  <c r="F52" i="54"/>
  <c r="D10" i="1"/>
  <c r="F50" i="57"/>
  <c r="C27" i="1"/>
  <c r="F51" i="57"/>
  <c r="D27" i="1"/>
  <c r="F51" i="51"/>
  <c r="C26" i="1"/>
  <c r="F51" i="56"/>
  <c r="C30" i="1"/>
  <c r="D29" i="1"/>
  <c r="D40" i="1" s="1"/>
  <c r="C29" i="1"/>
  <c r="C9" i="1"/>
  <c r="F53" i="10"/>
  <c r="F49" i="2"/>
  <c r="F50" i="2"/>
  <c r="D8" i="1"/>
  <c r="F50" i="29"/>
  <c r="D7" i="1"/>
  <c r="C7" i="1"/>
  <c r="F52" i="22"/>
  <c r="F51" i="52"/>
  <c r="F52" i="52"/>
  <c r="D25" i="1"/>
  <c r="F51" i="43"/>
  <c r="C24" i="1"/>
  <c r="F51" i="38"/>
  <c r="C6" i="1"/>
  <c r="C36" i="1" s="1"/>
  <c r="D5" i="1"/>
  <c r="C5" i="1"/>
  <c r="F52" i="51"/>
  <c r="D26" i="1"/>
  <c r="F52" i="56"/>
  <c r="D30" i="1"/>
  <c r="C8" i="1"/>
  <c r="D9" i="1"/>
  <c r="D3" i="1"/>
  <c r="D35" i="1" s="1"/>
  <c r="C25" i="1"/>
  <c r="F52" i="43"/>
  <c r="D24" i="1"/>
  <c r="D6" i="1"/>
  <c r="C40" i="1" l="1"/>
  <c r="D39" i="1"/>
  <c r="D31" i="1"/>
  <c r="C39" i="1"/>
  <c r="D36" i="1"/>
  <c r="C42" i="1"/>
  <c r="C31" i="1"/>
  <c r="D42" i="1"/>
</calcChain>
</file>

<file path=xl/sharedStrings.xml><?xml version="1.0" encoding="utf-8"?>
<sst xmlns="http://schemas.openxmlformats.org/spreadsheetml/2006/main" count="778" uniqueCount="149">
  <si>
    <t>AKCIA</t>
  </si>
  <si>
    <t>DATUM</t>
  </si>
  <si>
    <t>celoročne</t>
  </si>
  <si>
    <t>SPOLU:</t>
  </si>
  <si>
    <t>KALKULÁCIA NA AKCIE</t>
  </si>
  <si>
    <t>Dátum:</t>
  </si>
  <si>
    <t>Akcia:</t>
  </si>
  <si>
    <t>Vedúci akcie:</t>
  </si>
  <si>
    <t>Realizačný tím:</t>
  </si>
  <si>
    <t>Pretekári:</t>
  </si>
  <si>
    <t>Doprava</t>
  </si>
  <si>
    <t>letenka</t>
  </si>
  <si>
    <t>pren.auta</t>
  </si>
  <si>
    <t>poč.km</t>
  </si>
  <si>
    <t>dialnice</t>
  </si>
  <si>
    <t>spolu</t>
  </si>
  <si>
    <t>Ubytovanie</t>
  </si>
  <si>
    <t>počet ludí</t>
  </si>
  <si>
    <t>osoba/noc</t>
  </si>
  <si>
    <t>počet nocí</t>
  </si>
  <si>
    <t>Diety</t>
  </si>
  <si>
    <t>výška diet</t>
  </si>
  <si>
    <t>počet dní</t>
  </si>
  <si>
    <t>Odmeny</t>
  </si>
  <si>
    <t>odmena</t>
  </si>
  <si>
    <t>Iný nákup</t>
  </si>
  <si>
    <t>počet ks</t>
  </si>
  <si>
    <t>cena</t>
  </si>
  <si>
    <t>štartovné</t>
  </si>
  <si>
    <t>fyzio</t>
  </si>
  <si>
    <t>lieky</t>
  </si>
  <si>
    <t>SUMA NA JEDNEHO PRETEKARA:</t>
  </si>
  <si>
    <t>letenky</t>
  </si>
  <si>
    <t>diety</t>
  </si>
  <si>
    <t>akreditácia</t>
  </si>
  <si>
    <t>tréneri</t>
  </si>
  <si>
    <t>čerpanie</t>
  </si>
  <si>
    <t>Lekársky tím:</t>
  </si>
  <si>
    <t>Športový Riaditeľ</t>
  </si>
  <si>
    <t>km-trovné</t>
  </si>
  <si>
    <t>lieky standard</t>
  </si>
  <si>
    <t>rozhodcovia</t>
  </si>
  <si>
    <t>Hotel DBL</t>
  </si>
  <si>
    <t>Hotel SGL</t>
  </si>
  <si>
    <t>videotechnik</t>
  </si>
  <si>
    <t>mirkobus 4</t>
  </si>
  <si>
    <t>lekár</t>
  </si>
  <si>
    <t>mirkobus 6</t>
  </si>
  <si>
    <t>KALKULACIA</t>
  </si>
  <si>
    <t>RD seniori majstrovské preteky</t>
  </si>
  <si>
    <t>RD seniori ostatné výjazdy</t>
  </si>
  <si>
    <t>Odmeny realizačný tím</t>
  </si>
  <si>
    <t>Technické zabezpečenie</t>
  </si>
  <si>
    <t>SVŠ výjazdy</t>
  </si>
  <si>
    <t>RDM majstrovské preteky</t>
  </si>
  <si>
    <t xml:space="preserve"> </t>
  </si>
  <si>
    <t>počet izieb</t>
  </si>
  <si>
    <t>nezaop. Tréner</t>
  </si>
  <si>
    <t>Reprezentačný lekár</t>
  </si>
  <si>
    <t>Komisia VŠ (zasadnutia, cesty, odmeny)</t>
  </si>
  <si>
    <t>poč.izieb</t>
  </si>
  <si>
    <t>dni</t>
  </si>
  <si>
    <t>app</t>
  </si>
  <si>
    <t>Ubytovanie BB</t>
  </si>
  <si>
    <t>mikrobus zväz</t>
  </si>
  <si>
    <t>miestne popl.</t>
  </si>
  <si>
    <t>mirkobus zväzu</t>
  </si>
  <si>
    <t>mirkobus zväz</t>
  </si>
  <si>
    <t>diety cesta</t>
  </si>
  <si>
    <t>počet leteniek</t>
  </si>
  <si>
    <t>počet lodge</t>
  </si>
  <si>
    <t>prenajom mikrobus</t>
  </si>
  <si>
    <t>DBL</t>
  </si>
  <si>
    <t>SGL</t>
  </si>
  <si>
    <t>2SP Praha</t>
  </si>
  <si>
    <t>1SP Augsburg</t>
  </si>
  <si>
    <t>akreditacia</t>
  </si>
  <si>
    <t>trener</t>
  </si>
  <si>
    <t>veduci</t>
  </si>
  <si>
    <t>TT Krakow</t>
  </si>
  <si>
    <t>Reprezentačné oblečenie</t>
  </si>
  <si>
    <t>na pretekára</t>
  </si>
  <si>
    <t>VZ</t>
  </si>
  <si>
    <t>26 ludí</t>
  </si>
  <si>
    <t>Poistenie</t>
  </si>
  <si>
    <t>izba/noc</t>
  </si>
  <si>
    <t>HB</t>
  </si>
  <si>
    <t>trening</t>
  </si>
  <si>
    <t>tréning</t>
  </si>
  <si>
    <t xml:space="preserve">Hotel DBL </t>
  </si>
  <si>
    <t>Ubytovanie HB</t>
  </si>
  <si>
    <t>lekarsky material</t>
  </si>
  <si>
    <t>mikrobus prenajom</t>
  </si>
  <si>
    <t>Cibak, Murcko, Hujsa, Gejdos</t>
  </si>
  <si>
    <t>27.5.-2.6.2024</t>
  </si>
  <si>
    <t>ME Tacen</t>
  </si>
  <si>
    <t>10.-18.5.2024</t>
  </si>
  <si>
    <t>vedúci</t>
  </si>
  <si>
    <t>2.-9.6.2024</t>
  </si>
  <si>
    <t>10.-16.6.2024</t>
  </si>
  <si>
    <t>3SP Krakow</t>
  </si>
  <si>
    <t>lekar, fyzio, fyzio</t>
  </si>
  <si>
    <t>SVS pretekari</t>
  </si>
  <si>
    <t>20.-26.maj</t>
  </si>
  <si>
    <t>TT L.Mikuláš 1</t>
  </si>
  <si>
    <t>TT L.Mikuláš 2</t>
  </si>
  <si>
    <t>20.-26.júl</t>
  </si>
  <si>
    <t>MSJ L.Mikuláš</t>
  </si>
  <si>
    <t>27.6.-7.7.2024</t>
  </si>
  <si>
    <t>15.-23.september</t>
  </si>
  <si>
    <t>6x trener, videotechnik</t>
  </si>
  <si>
    <t>23 ludí</t>
  </si>
  <si>
    <t>5SP Seo d Urgell</t>
  </si>
  <si>
    <t>4SP Ivrea</t>
  </si>
  <si>
    <t>8.-15.september</t>
  </si>
  <si>
    <t>MEJ</t>
  </si>
  <si>
    <t>10.-18.august</t>
  </si>
  <si>
    <t>ECA Junior cup Augsburg</t>
  </si>
  <si>
    <t>13.-16.6.2024</t>
  </si>
  <si>
    <t>32 ludí</t>
  </si>
  <si>
    <t>mirkobus  pren.</t>
  </si>
  <si>
    <t>os.auto</t>
  </si>
  <si>
    <t>Cross</t>
  </si>
  <si>
    <t>Grigar, Beňuš, Mintálová, Paňková, 2</t>
  </si>
  <si>
    <t>Cross:</t>
  </si>
  <si>
    <t>Grigar, Benus, Mintalova, Pankova, 2</t>
  </si>
  <si>
    <t>8.-13.júl 2024</t>
  </si>
  <si>
    <t>TT Paríž V</t>
  </si>
  <si>
    <t>TT Paríž lV</t>
  </si>
  <si>
    <t>15 ludí</t>
  </si>
  <si>
    <t>18.-22.jun</t>
  </si>
  <si>
    <t>Doležalová, Belička</t>
  </si>
  <si>
    <t>Mintalova, Pankova, Benus, Grigar</t>
  </si>
  <si>
    <t>22.-29.jún</t>
  </si>
  <si>
    <t>11 ludí</t>
  </si>
  <si>
    <t>SGL + FB</t>
  </si>
  <si>
    <t>Belicka, Fano</t>
  </si>
  <si>
    <t>náhradníci</t>
  </si>
  <si>
    <t>TWIN</t>
  </si>
  <si>
    <t>16 ludí</t>
  </si>
  <si>
    <t>Mintalova, Pankova, K1,K1, 4</t>
  </si>
  <si>
    <t>28 ludí</t>
  </si>
  <si>
    <t>mikrobus pren.</t>
  </si>
  <si>
    <t>18 ludí</t>
  </si>
  <si>
    <t>treneri</t>
  </si>
  <si>
    <t>36 ludí</t>
  </si>
  <si>
    <t>OH tím materiál</t>
  </si>
  <si>
    <t>OH v Paríži</t>
  </si>
  <si>
    <t>Testovaniue SVŠ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</si>
</sst>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3" formatCode="#,##0\ [$EUR];[Red]\-#,##0\ [$EUR]"/>
    <numFmt numFmtId="174" formatCode="mm/dd/yy"/>
    <numFmt numFmtId="177" formatCode="[$EUR]\ #,##0.00;[Red][$EUR]\ #,##0.00"/>
    <numFmt numFmtId="178" formatCode="[$GBP]\ #,##0;[Red][$GBP]\ #,##0"/>
    <numFmt numFmtId="181" formatCode="0.0"/>
    <numFmt numFmtId="187" formatCode="&quot;€&quot;#,##0.00"/>
    <numFmt numFmtId="191" formatCode="&quot;€&quot;#,##0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  <charset val="238"/>
    </font>
    <font>
      <b/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BD6B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7DEE9"/>
        <bgColor indexed="64"/>
      </patternFill>
    </fill>
    <fill>
      <patternFill patternType="solid">
        <fgColor rgb="FFFF6602"/>
        <bgColor indexed="64"/>
      </patternFill>
    </fill>
    <fill>
      <patternFill patternType="solid">
        <fgColor rgb="FFFED4B4"/>
        <bgColor indexed="64"/>
      </patternFill>
    </fill>
    <fill>
      <patternFill patternType="solid">
        <fgColor rgb="FFCCFFC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3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3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9" tint="0.59999389629810485"/>
        <bgColor indexed="34"/>
      </patternFill>
    </fill>
    <fill>
      <patternFill patternType="solid">
        <fgColor rgb="FFFBD6B4"/>
        <bgColor indexed="34"/>
      </patternFill>
    </fill>
    <fill>
      <patternFill patternType="solid">
        <fgColor theme="9" tint="0.79998168889431442"/>
        <bgColor indexed="3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</borders>
  <cellStyleXfs count="2">
    <xf numFmtId="0" fontId="0" fillId="0" borderId="0"/>
    <xf numFmtId="0" fontId="3" fillId="0" borderId="0"/>
  </cellStyleXfs>
  <cellXfs count="258">
    <xf numFmtId="0" fontId="0" fillId="0" borderId="0" xfId="0"/>
    <xf numFmtId="0" fontId="0" fillId="0" borderId="0" xfId="0" applyFont="1" applyAlignment="1">
      <alignment horizontal="right"/>
    </xf>
    <xf numFmtId="187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0" fillId="0" borderId="0" xfId="0" applyFill="1" applyBorder="1"/>
    <xf numFmtId="191" fontId="0" fillId="0" borderId="0" xfId="0" applyNumberFormat="1"/>
    <xf numFmtId="0" fontId="0" fillId="0" borderId="0" xfId="0" applyFont="1" applyFill="1" applyBorder="1"/>
    <xf numFmtId="0" fontId="0" fillId="0" borderId="2" xfId="0" applyFont="1" applyFill="1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left"/>
    </xf>
    <xf numFmtId="0" fontId="0" fillId="0" borderId="4" xfId="0" applyFont="1" applyBorder="1"/>
    <xf numFmtId="0" fontId="1" fillId="0" borderId="3" xfId="0" applyFont="1" applyBorder="1"/>
    <xf numFmtId="0" fontId="0" fillId="0" borderId="3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173" fontId="2" fillId="0" borderId="7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73" fontId="1" fillId="0" borderId="7" xfId="0" applyNumberFormat="1" applyFont="1" applyBorder="1"/>
    <xf numFmtId="2" fontId="1" fillId="0" borderId="7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/>
    <xf numFmtId="0" fontId="0" fillId="2" borderId="9" xfId="0" applyFont="1" applyFill="1" applyBorder="1"/>
    <xf numFmtId="173" fontId="0" fillId="2" borderId="9" xfId="0" applyNumberFormat="1" applyFont="1" applyFill="1" applyBorder="1"/>
    <xf numFmtId="0" fontId="0" fillId="3" borderId="9" xfId="0" applyFill="1" applyBorder="1"/>
    <xf numFmtId="173" fontId="0" fillId="3" borderId="9" xfId="0" applyNumberFormat="1" applyFill="1" applyBorder="1"/>
    <xf numFmtId="173" fontId="0" fillId="4" borderId="9" xfId="0" applyNumberFormat="1" applyFill="1" applyBorder="1"/>
    <xf numFmtId="0" fontId="0" fillId="4" borderId="9" xfId="0" applyFill="1" applyBorder="1"/>
    <xf numFmtId="0" fontId="0" fillId="5" borderId="9" xfId="0" applyFill="1" applyBorder="1"/>
    <xf numFmtId="173" fontId="0" fillId="5" borderId="9" xfId="0" applyNumberFormat="1" applyFill="1" applyBorder="1"/>
    <xf numFmtId="191" fontId="0" fillId="2" borderId="1" xfId="0" applyNumberFormat="1" applyFill="1" applyBorder="1"/>
    <xf numFmtId="191" fontId="0" fillId="5" borderId="1" xfId="0" applyNumberFormat="1" applyFill="1" applyBorder="1"/>
    <xf numFmtId="0" fontId="1" fillId="0" borderId="0" xfId="0" applyFont="1"/>
    <xf numFmtId="3" fontId="1" fillId="0" borderId="0" xfId="0" applyNumberFormat="1" applyFont="1"/>
    <xf numFmtId="181" fontId="1" fillId="0" borderId="0" xfId="0" applyNumberFormat="1" applyFont="1"/>
    <xf numFmtId="173" fontId="0" fillId="0" borderId="0" xfId="0" applyNumberFormat="1" applyFont="1" applyBorder="1"/>
    <xf numFmtId="0" fontId="0" fillId="0" borderId="0" xfId="0" applyBorder="1"/>
    <xf numFmtId="173" fontId="0" fillId="0" borderId="0" xfId="0" applyNumberFormat="1" applyBorder="1"/>
    <xf numFmtId="0" fontId="0" fillId="6" borderId="9" xfId="0" applyFill="1" applyBorder="1"/>
    <xf numFmtId="173" fontId="0" fillId="6" borderId="9" xfId="0" applyNumberFormat="1" applyFill="1" applyBorder="1"/>
    <xf numFmtId="191" fontId="0" fillId="6" borderId="1" xfId="0" applyNumberFormat="1" applyFill="1" applyBorder="1"/>
    <xf numFmtId="0" fontId="0" fillId="7" borderId="10" xfId="0" applyFont="1" applyFill="1" applyBorder="1" applyAlignment="1"/>
    <xf numFmtId="0" fontId="0" fillId="7" borderId="11" xfId="0" applyFont="1" applyFill="1" applyBorder="1" applyAlignment="1"/>
    <xf numFmtId="0" fontId="0" fillId="8" borderId="10" xfId="0" applyFont="1" applyFill="1" applyBorder="1" applyAlignment="1"/>
    <xf numFmtId="0" fontId="0" fillId="8" borderId="11" xfId="0" applyFont="1" applyFill="1" applyBorder="1" applyAlignment="1"/>
    <xf numFmtId="191" fontId="0" fillId="9" borderId="1" xfId="0" applyNumberFormat="1" applyFill="1" applyBorder="1"/>
    <xf numFmtId="173" fontId="0" fillId="8" borderId="12" xfId="0" applyNumberFormat="1" applyFill="1" applyBorder="1"/>
    <xf numFmtId="173" fontId="0" fillId="3" borderId="12" xfId="0" applyNumberFormat="1" applyFill="1" applyBorder="1"/>
    <xf numFmtId="173" fontId="0" fillId="4" borderId="12" xfId="0" applyNumberFormat="1" applyFill="1" applyBorder="1"/>
    <xf numFmtId="173" fontId="0" fillId="10" borderId="12" xfId="0" applyNumberFormat="1" applyFill="1" applyBorder="1"/>
    <xf numFmtId="0" fontId="0" fillId="2" borderId="13" xfId="0" applyFont="1" applyFill="1" applyBorder="1"/>
    <xf numFmtId="0" fontId="0" fillId="6" borderId="13" xfId="0" applyFill="1" applyBorder="1"/>
    <xf numFmtId="0" fontId="0" fillId="3" borderId="13" xfId="0" applyFill="1" applyBorder="1"/>
    <xf numFmtId="0" fontId="0" fillId="4" borderId="13" xfId="0" applyFill="1" applyBorder="1"/>
    <xf numFmtId="0" fontId="0" fillId="5" borderId="13" xfId="0" applyFill="1" applyBorder="1"/>
    <xf numFmtId="0" fontId="0" fillId="5" borderId="14" xfId="0" applyFill="1" applyBorder="1"/>
    <xf numFmtId="173" fontId="0" fillId="2" borderId="15" xfId="0" applyNumberFormat="1" applyFill="1" applyBorder="1"/>
    <xf numFmtId="173" fontId="0" fillId="8" borderId="16" xfId="0" applyNumberFormat="1" applyFill="1" applyBorder="1"/>
    <xf numFmtId="173" fontId="0" fillId="3" borderId="16" xfId="0" applyNumberFormat="1" applyFill="1" applyBorder="1"/>
    <xf numFmtId="173" fontId="0" fillId="4" borderId="16" xfId="0" applyNumberFormat="1" applyFill="1" applyBorder="1"/>
    <xf numFmtId="173" fontId="0" fillId="10" borderId="16" xfId="0" applyNumberFormat="1" applyFill="1" applyBorder="1"/>
    <xf numFmtId="0" fontId="0" fillId="0" borderId="17" xfId="0" applyBorder="1"/>
    <xf numFmtId="0" fontId="0" fillId="0" borderId="3" xfId="0" applyBorder="1"/>
    <xf numFmtId="0" fontId="0" fillId="0" borderId="18" xfId="0" applyBorder="1"/>
    <xf numFmtId="181" fontId="0" fillId="0" borderId="4" xfId="0" applyNumberFormat="1" applyFont="1" applyBorder="1"/>
    <xf numFmtId="178" fontId="0" fillId="0" borderId="0" xfId="0" applyNumberFormat="1" applyFont="1" applyBorder="1"/>
    <xf numFmtId="177" fontId="0" fillId="0" borderId="0" xfId="0" applyNumberFormat="1" applyBorder="1"/>
    <xf numFmtId="0" fontId="1" fillId="11" borderId="19" xfId="0" applyFont="1" applyFill="1" applyBorder="1"/>
    <xf numFmtId="0" fontId="1" fillId="11" borderId="20" xfId="0" applyFont="1" applyFill="1" applyBorder="1"/>
    <xf numFmtId="0" fontId="1" fillId="11" borderId="21" xfId="0" applyFont="1" applyFill="1" applyBorder="1"/>
    <xf numFmtId="0" fontId="1" fillId="11" borderId="22" xfId="0" applyFont="1" applyFill="1" applyBorder="1"/>
    <xf numFmtId="0" fontId="1" fillId="12" borderId="19" xfId="0" applyFont="1" applyFill="1" applyBorder="1"/>
    <xf numFmtId="0" fontId="0" fillId="12" borderId="20" xfId="0" applyFill="1" applyBorder="1"/>
    <xf numFmtId="173" fontId="0" fillId="12" borderId="20" xfId="0" applyNumberFormat="1" applyFill="1" applyBorder="1"/>
    <xf numFmtId="191" fontId="0" fillId="12" borderId="22" xfId="0" applyNumberFormat="1" applyFill="1" applyBorder="1"/>
    <xf numFmtId="0" fontId="0" fillId="6" borderId="23" xfId="0" applyFill="1" applyBorder="1"/>
    <xf numFmtId="0" fontId="0" fillId="6" borderId="24" xfId="0" applyFill="1" applyBorder="1"/>
    <xf numFmtId="173" fontId="0" fillId="6" borderId="24" xfId="0" applyNumberFormat="1" applyFill="1" applyBorder="1"/>
    <xf numFmtId="191" fontId="0" fillId="6" borderId="6" xfId="0" applyNumberFormat="1" applyFill="1" applyBorder="1"/>
    <xf numFmtId="0" fontId="1" fillId="3" borderId="19" xfId="0" applyFont="1" applyFill="1" applyBorder="1"/>
    <xf numFmtId="0" fontId="0" fillId="3" borderId="20" xfId="0" applyFill="1" applyBorder="1"/>
    <xf numFmtId="173" fontId="0" fillId="3" borderId="20" xfId="0" applyNumberFormat="1" applyFill="1" applyBorder="1"/>
    <xf numFmtId="191" fontId="0" fillId="3" borderId="22" xfId="0" applyNumberFormat="1" applyFill="1" applyBorder="1"/>
    <xf numFmtId="0" fontId="0" fillId="3" borderId="23" xfId="0" applyFill="1" applyBorder="1"/>
    <xf numFmtId="0" fontId="0" fillId="3" borderId="24" xfId="0" applyFill="1" applyBorder="1"/>
    <xf numFmtId="173" fontId="0" fillId="3" borderId="24" xfId="0" applyNumberFormat="1" applyFill="1" applyBorder="1"/>
    <xf numFmtId="0" fontId="0" fillId="13" borderId="20" xfId="0" applyFill="1" applyBorder="1"/>
    <xf numFmtId="173" fontId="0" fillId="13" borderId="20" xfId="0" applyNumberFormat="1" applyFill="1" applyBorder="1"/>
    <xf numFmtId="191" fontId="0" fillId="13" borderId="22" xfId="0" applyNumberFormat="1" applyFill="1" applyBorder="1"/>
    <xf numFmtId="0" fontId="0" fillId="4" borderId="23" xfId="0" applyFill="1" applyBorder="1"/>
    <xf numFmtId="0" fontId="0" fillId="4" borderId="24" xfId="0" applyFill="1" applyBorder="1"/>
    <xf numFmtId="173" fontId="0" fillId="4" borderId="24" xfId="0" applyNumberFormat="1" applyFill="1" applyBorder="1"/>
    <xf numFmtId="191" fontId="0" fillId="4" borderId="6" xfId="0" applyNumberFormat="1" applyFill="1" applyBorder="1"/>
    <xf numFmtId="0" fontId="1" fillId="9" borderId="19" xfId="0" applyFont="1" applyFill="1" applyBorder="1"/>
    <xf numFmtId="0" fontId="0" fillId="9" borderId="20" xfId="0" applyFill="1" applyBorder="1"/>
    <xf numFmtId="173" fontId="0" fillId="9" borderId="20" xfId="0" applyNumberFormat="1" applyFill="1" applyBorder="1"/>
    <xf numFmtId="191" fontId="0" fillId="9" borderId="22" xfId="0" applyNumberFormat="1" applyFill="1" applyBorder="1"/>
    <xf numFmtId="0" fontId="0" fillId="0" borderId="0" xfId="0" applyFont="1" applyBorder="1"/>
    <xf numFmtId="173" fontId="0" fillId="3" borderId="25" xfId="0" applyNumberFormat="1" applyFill="1" applyBorder="1"/>
    <xf numFmtId="173" fontId="0" fillId="4" borderId="25" xfId="0" applyNumberFormat="1" applyFill="1" applyBorder="1"/>
    <xf numFmtId="0" fontId="0" fillId="6" borderId="10" xfId="0" applyFont="1" applyFill="1" applyBorder="1" applyAlignment="1"/>
    <xf numFmtId="0" fontId="0" fillId="6" borderId="11" xfId="0" applyFont="1" applyFill="1" applyBorder="1" applyAlignment="1"/>
    <xf numFmtId="0" fontId="0" fillId="14" borderId="10" xfId="0" applyFont="1" applyFill="1" applyBorder="1" applyAlignment="1"/>
    <xf numFmtId="0" fontId="0" fillId="14" borderId="11" xfId="0" applyFont="1" applyFill="1" applyBorder="1" applyAlignment="1"/>
    <xf numFmtId="0" fontId="0" fillId="4" borderId="26" xfId="0" applyFill="1" applyBorder="1"/>
    <xf numFmtId="0" fontId="0" fillId="4" borderId="12" xfId="0" applyFill="1" applyBorder="1"/>
    <xf numFmtId="0" fontId="1" fillId="13" borderId="27" xfId="0" applyFont="1" applyFill="1" applyBorder="1"/>
    <xf numFmtId="174" fontId="0" fillId="0" borderId="1" xfId="0" applyNumberFormat="1" applyFont="1" applyBorder="1" applyAlignment="1"/>
    <xf numFmtId="173" fontId="1" fillId="0" borderId="28" xfId="0" applyNumberFormat="1" applyFont="1" applyBorder="1"/>
    <xf numFmtId="0" fontId="1" fillId="0" borderId="29" xfId="0" applyFont="1" applyBorder="1" applyAlignment="1">
      <alignment horizontal="right"/>
    </xf>
    <xf numFmtId="0" fontId="4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1" fillId="11" borderId="32" xfId="0" applyFont="1" applyFill="1" applyBorder="1"/>
    <xf numFmtId="173" fontId="0" fillId="2" borderId="10" xfId="0" applyNumberFormat="1" applyFont="1" applyFill="1" applyBorder="1"/>
    <xf numFmtId="173" fontId="0" fillId="12" borderId="32" xfId="0" applyNumberFormat="1" applyFont="1" applyFill="1" applyBorder="1"/>
    <xf numFmtId="173" fontId="0" fillId="8" borderId="10" xfId="0" applyNumberFormat="1" applyFont="1" applyFill="1" applyBorder="1"/>
    <xf numFmtId="173" fontId="0" fillId="3" borderId="32" xfId="0" applyNumberFormat="1" applyFont="1" applyFill="1" applyBorder="1"/>
    <xf numFmtId="173" fontId="0" fillId="3" borderId="10" xfId="0" applyNumberFormat="1" applyFont="1" applyFill="1" applyBorder="1"/>
    <xf numFmtId="173" fontId="0" fillId="3" borderId="33" xfId="0" applyNumberFormat="1" applyFont="1" applyFill="1" applyBorder="1"/>
    <xf numFmtId="173" fontId="0" fillId="4" borderId="10" xfId="0" applyNumberFormat="1" applyFont="1" applyFill="1" applyBorder="1"/>
    <xf numFmtId="173" fontId="0" fillId="4" borderId="33" xfId="0" applyNumberFormat="1" applyFont="1" applyFill="1" applyBorder="1"/>
    <xf numFmtId="173" fontId="0" fillId="9" borderId="32" xfId="0" applyNumberFormat="1" applyFont="1" applyFill="1" applyBorder="1"/>
    <xf numFmtId="173" fontId="0" fillId="9" borderId="10" xfId="0" applyNumberFormat="1" applyFont="1" applyFill="1" applyBorder="1"/>
    <xf numFmtId="0" fontId="4" fillId="0" borderId="27" xfId="0" applyFont="1" applyBorder="1"/>
    <xf numFmtId="0" fontId="4" fillId="0" borderId="34" xfId="0" applyFont="1" applyBorder="1" applyAlignment="1">
      <alignment horizontal="center"/>
    </xf>
    <xf numFmtId="173" fontId="0" fillId="8" borderId="33" xfId="0" applyNumberFormat="1" applyFont="1" applyFill="1" applyBorder="1"/>
    <xf numFmtId="173" fontId="0" fillId="13" borderId="32" xfId="0" applyNumberFormat="1" applyFont="1" applyFill="1" applyBorder="1"/>
    <xf numFmtId="0" fontId="0" fillId="4" borderId="3" xfId="0" applyFill="1" applyBorder="1"/>
    <xf numFmtId="0" fontId="1" fillId="0" borderId="36" xfId="0" applyFont="1" applyBorder="1" applyAlignment="1">
      <alignment horizontal="right"/>
    </xf>
    <xf numFmtId="0" fontId="0" fillId="0" borderId="37" xfId="0" applyBorder="1"/>
    <xf numFmtId="173" fontId="1" fillId="0" borderId="37" xfId="0" applyNumberFormat="1" applyFont="1" applyBorder="1"/>
    <xf numFmtId="173" fontId="1" fillId="0" borderId="38" xfId="0" applyNumberFormat="1" applyFont="1" applyBorder="1"/>
    <xf numFmtId="0" fontId="1" fillId="0" borderId="39" xfId="0" applyFont="1" applyBorder="1"/>
    <xf numFmtId="0" fontId="0" fillId="0" borderId="17" xfId="0" applyFont="1" applyBorder="1"/>
    <xf numFmtId="0" fontId="0" fillId="0" borderId="40" xfId="0" applyFont="1" applyBorder="1"/>
    <xf numFmtId="0" fontId="1" fillId="0" borderId="41" xfId="0" applyFont="1" applyBorder="1" applyAlignment="1">
      <alignment horizontal="center"/>
    </xf>
    <xf numFmtId="0" fontId="0" fillId="0" borderId="22" xfId="0" applyBorder="1"/>
    <xf numFmtId="0" fontId="0" fillId="0" borderId="35" xfId="0" applyBorder="1"/>
    <xf numFmtId="0" fontId="1" fillId="0" borderId="5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1" xfId="0" applyFont="1" applyBorder="1"/>
    <xf numFmtId="0" fontId="0" fillId="0" borderId="22" xfId="0" applyFont="1" applyBorder="1"/>
    <xf numFmtId="0" fontId="0" fillId="0" borderId="35" xfId="0" applyFont="1" applyBorder="1"/>
    <xf numFmtId="0" fontId="0" fillId="0" borderId="0" xfId="0" applyAlignment="1">
      <alignment horizontal="right"/>
    </xf>
    <xf numFmtId="0" fontId="0" fillId="0" borderId="43" xfId="0" applyFont="1" applyFill="1" applyBorder="1"/>
    <xf numFmtId="0" fontId="0" fillId="12" borderId="44" xfId="0" applyFill="1" applyBorder="1"/>
    <xf numFmtId="173" fontId="0" fillId="12" borderId="44" xfId="0" applyNumberFormat="1" applyFill="1" applyBorder="1"/>
    <xf numFmtId="191" fontId="0" fillId="12" borderId="17" xfId="0" applyNumberFormat="1" applyFill="1" applyBorder="1"/>
    <xf numFmtId="0" fontId="0" fillId="12" borderId="26" xfId="0" applyFont="1" applyFill="1" applyBorder="1"/>
    <xf numFmtId="181" fontId="1" fillId="0" borderId="0" xfId="0" applyNumberFormat="1" applyFont="1" applyBorder="1"/>
    <xf numFmtId="0" fontId="1" fillId="0" borderId="0" xfId="0" applyFont="1" applyBorder="1"/>
    <xf numFmtId="173" fontId="2" fillId="0" borderId="0" xfId="0" applyNumberFormat="1" applyFont="1" applyBorder="1"/>
    <xf numFmtId="0" fontId="0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right"/>
    </xf>
    <xf numFmtId="173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58" xfId="0" applyBorder="1"/>
    <xf numFmtId="0" fontId="1" fillId="0" borderId="58" xfId="0" applyFont="1" applyBorder="1"/>
    <xf numFmtId="0" fontId="0" fillId="8" borderId="58" xfId="0" applyFont="1" applyFill="1" applyBorder="1" applyAlignment="1"/>
    <xf numFmtId="0" fontId="0" fillId="0" borderId="58" xfId="0" applyFont="1" applyBorder="1"/>
    <xf numFmtId="0" fontId="1" fillId="0" borderId="59" xfId="0" applyFont="1" applyBorder="1" applyAlignment="1">
      <alignment horizontal="center"/>
    </xf>
    <xf numFmtId="0" fontId="0" fillId="0" borderId="60" xfId="0" applyBorder="1"/>
    <xf numFmtId="0" fontId="1" fillId="0" borderId="59" xfId="0" applyFont="1" applyBorder="1" applyAlignment="1">
      <alignment horizontal="left"/>
    </xf>
    <xf numFmtId="0" fontId="0" fillId="8" borderId="60" xfId="0" applyFont="1" applyFill="1" applyBorder="1" applyAlignment="1"/>
    <xf numFmtId="0" fontId="1" fillId="0" borderId="59" xfId="0" applyFont="1" applyBorder="1"/>
    <xf numFmtId="0" fontId="0" fillId="0" borderId="60" xfId="0" applyFont="1" applyBorder="1"/>
    <xf numFmtId="0" fontId="0" fillId="0" borderId="59" xfId="0" applyFont="1" applyBorder="1"/>
    <xf numFmtId="0" fontId="0" fillId="0" borderId="61" xfId="0" applyBorder="1"/>
    <xf numFmtId="0" fontId="0" fillId="0" borderId="62" xfId="0" applyBorder="1"/>
    <xf numFmtId="0" fontId="0" fillId="0" borderId="63" xfId="0" applyFont="1" applyBorder="1"/>
    <xf numFmtId="0" fontId="0" fillId="0" borderId="58" xfId="0" applyFont="1" applyBorder="1"/>
    <xf numFmtId="0" fontId="0" fillId="0" borderId="60" xfId="0" applyFont="1" applyBorder="1"/>
    <xf numFmtId="0" fontId="0" fillId="15" borderId="10" xfId="0" applyFont="1" applyFill="1" applyBorder="1" applyAlignment="1"/>
    <xf numFmtId="0" fontId="0" fillId="15" borderId="11" xfId="0" applyFont="1" applyFill="1" applyBorder="1" applyAlignment="1"/>
    <xf numFmtId="1" fontId="0" fillId="0" borderId="0" xfId="0" applyNumberFormat="1"/>
    <xf numFmtId="0" fontId="0" fillId="16" borderId="1" xfId="0" applyFont="1" applyFill="1" applyBorder="1" applyAlignment="1"/>
    <xf numFmtId="0" fontId="0" fillId="16" borderId="4" xfId="0" applyFont="1" applyFill="1" applyBorder="1" applyAlignment="1"/>
    <xf numFmtId="173" fontId="0" fillId="5" borderId="14" xfId="0" applyNumberFormat="1" applyFill="1" applyBorder="1"/>
    <xf numFmtId="0" fontId="0" fillId="5" borderId="46" xfId="0" applyFill="1" applyBorder="1"/>
    <xf numFmtId="173" fontId="0" fillId="5" borderId="46" xfId="0" applyNumberFormat="1" applyFill="1" applyBorder="1"/>
    <xf numFmtId="191" fontId="0" fillId="5" borderId="47" xfId="0" applyNumberFormat="1" applyFill="1" applyBorder="1"/>
    <xf numFmtId="173" fontId="0" fillId="9" borderId="45" xfId="0" applyNumberFormat="1" applyFont="1" applyFill="1" applyBorder="1"/>
    <xf numFmtId="0" fontId="1" fillId="17" borderId="27" xfId="0" applyFont="1" applyFill="1" applyBorder="1"/>
    <xf numFmtId="0" fontId="0" fillId="17" borderId="20" xfId="0" applyFill="1" applyBorder="1"/>
    <xf numFmtId="173" fontId="0" fillId="17" borderId="20" xfId="0" applyNumberFormat="1" applyFill="1" applyBorder="1"/>
    <xf numFmtId="191" fontId="0" fillId="17" borderId="22" xfId="0" applyNumberFormat="1" applyFill="1" applyBorder="1"/>
    <xf numFmtId="173" fontId="0" fillId="17" borderId="32" xfId="0" applyNumberFormat="1" applyFont="1" applyFill="1" applyBorder="1"/>
    <xf numFmtId="0" fontId="0" fillId="17" borderId="14" xfId="0" applyFill="1" applyBorder="1"/>
    <xf numFmtId="0" fontId="0" fillId="17" borderId="9" xfId="0" applyFill="1" applyBorder="1"/>
    <xf numFmtId="173" fontId="0" fillId="17" borderId="9" xfId="0" applyNumberFormat="1" applyFill="1" applyBorder="1"/>
    <xf numFmtId="191" fontId="0" fillId="17" borderId="1" xfId="0" applyNumberFormat="1" applyFill="1" applyBorder="1"/>
    <xf numFmtId="173" fontId="0" fillId="17" borderId="10" xfId="0" applyNumberFormat="1" applyFont="1" applyFill="1" applyBorder="1"/>
    <xf numFmtId="0" fontId="0" fillId="17" borderId="23" xfId="0" applyFill="1" applyBorder="1"/>
    <xf numFmtId="0" fontId="0" fillId="17" borderId="24" xfId="0" applyFill="1" applyBorder="1"/>
    <xf numFmtId="173" fontId="0" fillId="17" borderId="24" xfId="0" applyNumberFormat="1" applyFill="1" applyBorder="1"/>
    <xf numFmtId="191" fontId="0" fillId="17" borderId="6" xfId="0" applyNumberFormat="1" applyFill="1" applyBorder="1"/>
    <xf numFmtId="173" fontId="0" fillId="17" borderId="33" xfId="0" applyNumberFormat="1" applyFont="1" applyFill="1" applyBorder="1"/>
    <xf numFmtId="173" fontId="0" fillId="17" borderId="49" xfId="0" applyNumberFormat="1" applyFill="1" applyBorder="1"/>
    <xf numFmtId="173" fontId="0" fillId="17" borderId="50" xfId="0" applyNumberFormat="1" applyFill="1" applyBorder="1"/>
    <xf numFmtId="0" fontId="1" fillId="2" borderId="4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7" borderId="5" xfId="0" applyFont="1" applyFill="1" applyBorder="1" applyAlignment="1">
      <alignment horizontal="left"/>
    </xf>
    <xf numFmtId="0" fontId="1" fillId="17" borderId="6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/>
    <xf numFmtId="0" fontId="0" fillId="0" borderId="4" xfId="0" applyFont="1" applyBorder="1"/>
    <xf numFmtId="0" fontId="1" fillId="18" borderId="51" xfId="0" applyFont="1" applyFill="1" applyBorder="1" applyAlignment="1">
      <alignment horizontal="center"/>
    </xf>
    <xf numFmtId="0" fontId="1" fillId="18" borderId="52" xfId="0" applyFont="1" applyFill="1" applyBorder="1" applyAlignment="1">
      <alignment horizontal="center"/>
    </xf>
    <xf numFmtId="0" fontId="1" fillId="18" borderId="53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54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1" fillId="19" borderId="51" xfId="0" applyFont="1" applyFill="1" applyBorder="1" applyAlignment="1">
      <alignment horizontal="center"/>
    </xf>
    <xf numFmtId="0" fontId="1" fillId="19" borderId="52" xfId="0" applyFont="1" applyFill="1" applyBorder="1" applyAlignment="1">
      <alignment horizontal="center"/>
    </xf>
    <xf numFmtId="0" fontId="1" fillId="19" borderId="53" xfId="0" applyFont="1" applyFill="1" applyBorder="1" applyAlignment="1">
      <alignment horizontal="center"/>
    </xf>
    <xf numFmtId="0" fontId="1" fillId="16" borderId="41" xfId="0" applyFont="1" applyFill="1" applyBorder="1" applyAlignment="1">
      <alignment horizontal="center"/>
    </xf>
    <xf numFmtId="0" fontId="1" fillId="16" borderId="22" xfId="0" applyFont="1" applyFill="1" applyBorder="1" applyAlignment="1">
      <alignment horizontal="center"/>
    </xf>
    <xf numFmtId="0" fontId="1" fillId="16" borderId="35" xfId="0" applyFont="1" applyFill="1" applyBorder="1" applyAlignment="1">
      <alignment horizontal="center"/>
    </xf>
    <xf numFmtId="0" fontId="0" fillId="16" borderId="1" xfId="0" applyFont="1" applyFill="1" applyBorder="1"/>
    <xf numFmtId="0" fontId="0" fillId="16" borderId="4" xfId="0" applyFont="1" applyFill="1" applyBorder="1"/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20" borderId="55" xfId="0" applyFont="1" applyFill="1" applyBorder="1" applyAlignment="1">
      <alignment horizontal="center"/>
    </xf>
    <xf numFmtId="0" fontId="1" fillId="20" borderId="56" xfId="0" applyFont="1" applyFill="1" applyBorder="1" applyAlignment="1">
      <alignment horizontal="center"/>
    </xf>
    <xf numFmtId="0" fontId="1" fillId="20" borderId="57" xfId="0" applyFont="1" applyFill="1" applyBorder="1" applyAlignment="1">
      <alignment horizontal="center"/>
    </xf>
    <xf numFmtId="0" fontId="1" fillId="21" borderId="51" xfId="0" applyFont="1" applyFill="1" applyBorder="1" applyAlignment="1">
      <alignment horizontal="center"/>
    </xf>
    <xf numFmtId="0" fontId="1" fillId="21" borderId="52" xfId="0" applyFont="1" applyFill="1" applyBorder="1" applyAlignment="1">
      <alignment horizontal="center"/>
    </xf>
    <xf numFmtId="0" fontId="1" fillId="21" borderId="53" xfId="0" applyFont="1" applyFill="1" applyBorder="1" applyAlignment="1">
      <alignment horizontal="center"/>
    </xf>
    <xf numFmtId="0" fontId="1" fillId="22" borderId="51" xfId="0" applyFont="1" applyFill="1" applyBorder="1" applyAlignment="1">
      <alignment horizontal="center"/>
    </xf>
    <xf numFmtId="0" fontId="1" fillId="22" borderId="52" xfId="0" applyFont="1" applyFill="1" applyBorder="1" applyAlignment="1">
      <alignment horizontal="center"/>
    </xf>
    <xf numFmtId="0" fontId="1" fillId="22" borderId="53" xfId="0" applyFont="1" applyFill="1" applyBorder="1" applyAlignment="1">
      <alignment horizontal="center"/>
    </xf>
    <xf numFmtId="0" fontId="0" fillId="0" borderId="10" xfId="0" applyFont="1" applyBorder="1" applyAlignment="1">
      <alignment horizontal="left" vertical="center"/>
    </xf>
    <xf numFmtId="0" fontId="0" fillId="0" borderId="54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47" xfId="0" applyFont="1" applyBorder="1"/>
    <xf numFmtId="0" fontId="0" fillId="0" borderId="48" xfId="0" applyFont="1" applyBorder="1"/>
    <xf numFmtId="0" fontId="0" fillId="0" borderId="58" xfId="0" applyFont="1" applyBorder="1" applyAlignment="1">
      <alignment horizontal="left" vertical="center"/>
    </xf>
    <xf numFmtId="0" fontId="0" fillId="0" borderId="60" xfId="0" applyFont="1" applyBorder="1" applyAlignment="1">
      <alignment horizontal="left" vertical="center"/>
    </xf>
    <xf numFmtId="0" fontId="0" fillId="0" borderId="58" xfId="0" applyFont="1" applyBorder="1"/>
    <xf numFmtId="0" fontId="0" fillId="0" borderId="60" xfId="0" applyFont="1" applyBorder="1"/>
    <xf numFmtId="0" fontId="1" fillId="21" borderId="64" xfId="0" applyFont="1" applyFill="1" applyBorder="1" applyAlignment="1">
      <alignment horizontal="center"/>
    </xf>
    <xf numFmtId="0" fontId="1" fillId="21" borderId="65" xfId="0" applyFont="1" applyFill="1" applyBorder="1" applyAlignment="1">
      <alignment horizontal="center"/>
    </xf>
    <xf numFmtId="0" fontId="1" fillId="21" borderId="66" xfId="0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37" zoomScaleNormal="100" workbookViewId="0">
      <selection activeCell="C68" sqref="C68"/>
    </sheetView>
  </sheetViews>
  <sheetFormatPr baseColWidth="10" defaultColWidth="11.6640625" defaultRowHeight="13" x14ac:dyDescent="0.15"/>
  <cols>
    <col min="1" max="1" width="34.33203125" customWidth="1"/>
    <col min="2" max="2" width="16.33203125" customWidth="1"/>
    <col min="3" max="3" width="17.6640625" customWidth="1"/>
    <col min="4" max="4" width="15.1640625" customWidth="1"/>
    <col min="5" max="5" width="14.6640625" customWidth="1"/>
    <col min="6" max="6" width="13.5" customWidth="1"/>
  </cols>
  <sheetData>
    <row r="1" spans="1:6" ht="17" thickBot="1" x14ac:dyDescent="0.25">
      <c r="A1" s="127" t="s">
        <v>0</v>
      </c>
      <c r="B1" s="128" t="s">
        <v>1</v>
      </c>
      <c r="C1" s="128" t="s">
        <v>48</v>
      </c>
      <c r="D1" s="128" t="s">
        <v>81</v>
      </c>
      <c r="E1" s="114" t="s">
        <v>82</v>
      </c>
      <c r="F1" s="115" t="s">
        <v>36</v>
      </c>
    </row>
    <row r="2" spans="1:6" x14ac:dyDescent="0.15">
      <c r="A2" s="71" t="s">
        <v>49</v>
      </c>
      <c r="B2" s="72"/>
      <c r="C2" s="72"/>
      <c r="D2" s="73"/>
      <c r="E2" s="74"/>
      <c r="F2" s="116"/>
    </row>
    <row r="3" spans="1:6" ht="14" thickBot="1" x14ac:dyDescent="0.2">
      <c r="A3" s="54" t="str">
        <f>'ME Tacen'!E3</f>
        <v>ME Tacen</v>
      </c>
      <c r="B3" s="26" t="str">
        <f>'ME Tacen'!B3:C3</f>
        <v>10.-18.5.2024</v>
      </c>
      <c r="C3" s="27">
        <f>'ME Tacen'!F51</f>
        <v>36421.599999999999</v>
      </c>
      <c r="D3" s="27">
        <f>'ME Tacen'!F52</f>
        <v>2601.542857142857</v>
      </c>
      <c r="E3" s="34"/>
      <c r="F3" s="117"/>
    </row>
    <row r="4" spans="1:6" x14ac:dyDescent="0.15">
      <c r="A4" s="75" t="s">
        <v>50</v>
      </c>
      <c r="B4" s="76"/>
      <c r="C4" s="77"/>
      <c r="D4" s="77"/>
      <c r="E4" s="78"/>
      <c r="F4" s="118"/>
    </row>
    <row r="5" spans="1:6" x14ac:dyDescent="0.15">
      <c r="A5" s="152" t="str">
        <f>'TT Paris lV'!E3</f>
        <v>TT Paríž lV</v>
      </c>
      <c r="B5" s="149" t="str">
        <f>'TT Paris lV'!B3:C3</f>
        <v>22.-29.jún</v>
      </c>
      <c r="C5" s="150">
        <f>'TT Paris lV'!F51</f>
        <v>18214</v>
      </c>
      <c r="D5" s="150">
        <f>'TT Paris lV'!F52</f>
        <v>4553.5</v>
      </c>
      <c r="E5" s="151"/>
      <c r="F5" s="119"/>
    </row>
    <row r="6" spans="1:6" x14ac:dyDescent="0.15">
      <c r="A6" s="55" t="str">
        <f>'TT Paris V'!E3</f>
        <v>TT Paríž V</v>
      </c>
      <c r="B6" s="42" t="str">
        <f>'TT Paris V'!B3:C3</f>
        <v>8.-13.júl 2024</v>
      </c>
      <c r="C6" s="43">
        <f>'TT Paris V'!F51</f>
        <v>22616</v>
      </c>
      <c r="D6" s="43">
        <f>'TT Paris V'!F52</f>
        <v>2827</v>
      </c>
      <c r="E6" s="44"/>
      <c r="F6" s="119"/>
    </row>
    <row r="7" spans="1:6" x14ac:dyDescent="0.15">
      <c r="A7" s="55" t="str">
        <f>'SP Augsburg'!E3</f>
        <v>1SP Augsburg</v>
      </c>
      <c r="B7" s="42" t="str">
        <f>'SP Augsburg'!B3:C3</f>
        <v>27.5.-2.6.2024</v>
      </c>
      <c r="C7" s="43">
        <f>'SP Augsburg'!F50</f>
        <v>35860.5</v>
      </c>
      <c r="D7" s="43">
        <f>'SP Augsburg'!F51</f>
        <v>2241.28125</v>
      </c>
      <c r="E7" s="44"/>
      <c r="F7" s="119"/>
    </row>
    <row r="8" spans="1:6" x14ac:dyDescent="0.15">
      <c r="A8" s="55" t="str">
        <f>'SP Praha'!E3</f>
        <v>2SP Praha</v>
      </c>
      <c r="B8" s="42" t="str">
        <f>'SP Praha'!B3:C3</f>
        <v>2.-9.6.2024</v>
      </c>
      <c r="C8" s="43">
        <f>'SP Praha'!F49</f>
        <v>32024.400000000001</v>
      </c>
      <c r="D8" s="43">
        <f>'SP Praha'!F50</f>
        <v>2001.5250000000001</v>
      </c>
      <c r="E8" s="44"/>
      <c r="F8" s="119"/>
    </row>
    <row r="9" spans="1:6" x14ac:dyDescent="0.15">
      <c r="A9" s="55" t="str">
        <f>'SP Krakow'!E3</f>
        <v>3SP Krakow</v>
      </c>
      <c r="B9" s="42" t="str">
        <f>'SP Krakow'!B3:C3</f>
        <v>10.-16.6.2024</v>
      </c>
      <c r="C9" s="43">
        <f>'SP Krakow'!F52</f>
        <v>24559</v>
      </c>
      <c r="D9" s="43">
        <f>'ME Tacen'!F52</f>
        <v>2601.542857142857</v>
      </c>
      <c r="E9" s="44"/>
      <c r="F9" s="119"/>
    </row>
    <row r="10" spans="1:6" x14ac:dyDescent="0.15">
      <c r="A10" s="55" t="str">
        <f>'SP Ivrea'!E3</f>
        <v>4SP Ivrea</v>
      </c>
      <c r="B10" s="42" t="str">
        <f>'SP Ivrea'!B3:C3</f>
        <v>8.-15.september</v>
      </c>
      <c r="C10" s="43">
        <f>'SP Ivrea'!F51</f>
        <v>31757</v>
      </c>
      <c r="D10" s="43">
        <f>'SP Ivrea'!F52</f>
        <v>2646.4166666666665</v>
      </c>
      <c r="E10" s="44"/>
      <c r="F10" s="119"/>
    </row>
    <row r="11" spans="1:6" ht="14" thickBot="1" x14ac:dyDescent="0.2">
      <c r="A11" s="79" t="str">
        <f>'SP Seo'!E3</f>
        <v>5SP Seo d Urgell</v>
      </c>
      <c r="B11" s="80" t="str">
        <f>'SP Seo'!B3:C3</f>
        <v>15.-23.september</v>
      </c>
      <c r="C11" s="81">
        <f>'SP Seo'!F51</f>
        <v>36014</v>
      </c>
      <c r="D11" s="81">
        <f>'SP Seo'!F52</f>
        <v>3001.1666666666665</v>
      </c>
      <c r="E11" s="82"/>
      <c r="F11" s="129"/>
    </row>
    <row r="12" spans="1:6" x14ac:dyDescent="0.15">
      <c r="A12" s="83" t="s">
        <v>51</v>
      </c>
      <c r="B12" s="84"/>
      <c r="C12" s="85"/>
      <c r="D12" s="85"/>
      <c r="E12" s="86"/>
      <c r="F12" s="120"/>
    </row>
    <row r="13" spans="1:6" x14ac:dyDescent="0.15">
      <c r="A13" s="56" t="s">
        <v>38</v>
      </c>
      <c r="B13" s="28" t="s">
        <v>2</v>
      </c>
      <c r="C13" s="29">
        <v>25000</v>
      </c>
      <c r="D13" s="29"/>
      <c r="E13" s="102"/>
      <c r="F13" s="121"/>
    </row>
    <row r="14" spans="1:6" x14ac:dyDescent="0.15">
      <c r="A14" s="56" t="s">
        <v>58</v>
      </c>
      <c r="B14" s="28" t="s">
        <v>2</v>
      </c>
      <c r="C14" s="29">
        <v>3000</v>
      </c>
      <c r="D14" s="29"/>
      <c r="E14" s="102"/>
      <c r="F14" s="121"/>
    </row>
    <row r="15" spans="1:6" ht="14" thickBot="1" x14ac:dyDescent="0.2">
      <c r="A15" s="87" t="s">
        <v>59</v>
      </c>
      <c r="B15" s="88" t="s">
        <v>2</v>
      </c>
      <c r="C15" s="89">
        <v>1000</v>
      </c>
      <c r="D15" s="89"/>
      <c r="E15" s="89"/>
      <c r="F15" s="122"/>
    </row>
    <row r="16" spans="1:6" x14ac:dyDescent="0.15">
      <c r="A16" s="110" t="s">
        <v>52</v>
      </c>
      <c r="B16" s="90"/>
      <c r="C16" s="91"/>
      <c r="D16" s="91"/>
      <c r="E16" s="92"/>
      <c r="F16" s="130"/>
    </row>
    <row r="17" spans="1:6" x14ac:dyDescent="0.15">
      <c r="A17" s="131" t="s">
        <v>147</v>
      </c>
      <c r="B17" s="109" t="s">
        <v>2</v>
      </c>
      <c r="C17" s="30">
        <v>20000</v>
      </c>
      <c r="D17" s="30">
        <f>C17/4</f>
        <v>5000</v>
      </c>
      <c r="E17" s="103"/>
      <c r="F17" s="123"/>
    </row>
    <row r="18" spans="1:6" x14ac:dyDescent="0.15">
      <c r="A18" s="57" t="s">
        <v>80</v>
      </c>
      <c r="B18" s="31" t="s">
        <v>2</v>
      </c>
      <c r="C18" s="30">
        <v>7000</v>
      </c>
      <c r="D18" s="30"/>
      <c r="E18" s="103"/>
      <c r="F18" s="123"/>
    </row>
    <row r="19" spans="1:6" x14ac:dyDescent="0.15">
      <c r="A19" s="108" t="s">
        <v>84</v>
      </c>
      <c r="B19" s="31" t="s">
        <v>2</v>
      </c>
      <c r="C19" s="30">
        <v>6000</v>
      </c>
      <c r="D19" s="30">
        <f>C19/40</f>
        <v>150</v>
      </c>
      <c r="E19" s="103"/>
      <c r="F19" s="123"/>
    </row>
    <row r="20" spans="1:6" x14ac:dyDescent="0.15">
      <c r="A20" s="57" t="s">
        <v>146</v>
      </c>
      <c r="B20" s="31" t="s">
        <v>2</v>
      </c>
      <c r="C20" s="30">
        <v>10000</v>
      </c>
      <c r="D20" s="30">
        <v>2500</v>
      </c>
      <c r="E20" s="103"/>
      <c r="F20" s="123"/>
    </row>
    <row r="21" spans="1:6" ht="14" thickBot="1" x14ac:dyDescent="0.2">
      <c r="A21" s="93" t="s">
        <v>148</v>
      </c>
      <c r="B21" s="94" t="s">
        <v>2</v>
      </c>
      <c r="C21" s="95">
        <v>3500</v>
      </c>
      <c r="D21" s="95"/>
      <c r="E21" s="96"/>
      <c r="F21" s="124"/>
    </row>
    <row r="22" spans="1:6" x14ac:dyDescent="0.15">
      <c r="A22" s="97" t="s">
        <v>53</v>
      </c>
      <c r="B22" s="98"/>
      <c r="C22" s="99"/>
      <c r="D22" s="99"/>
      <c r="E22" s="100"/>
      <c r="F22" s="125"/>
    </row>
    <row r="23" spans="1:6" x14ac:dyDescent="0.15">
      <c r="A23" s="58" t="s">
        <v>102</v>
      </c>
      <c r="B23" s="32" t="s">
        <v>2</v>
      </c>
      <c r="C23" s="33">
        <v>31500</v>
      </c>
      <c r="D23" s="33"/>
      <c r="E23" s="35"/>
      <c r="F23" s="126"/>
    </row>
    <row r="24" spans="1:6" x14ac:dyDescent="0.15">
      <c r="A24" s="59" t="str">
        <f>'TT LM1'!E3</f>
        <v>TT L.Mikuláš 1</v>
      </c>
      <c r="B24" s="32" t="str">
        <f>'TT LM1'!B3</f>
        <v>20.-26.maj</v>
      </c>
      <c r="C24" s="33">
        <f>'TT LM1'!F51</f>
        <v>12265</v>
      </c>
      <c r="D24" s="33">
        <f>'TT LM1'!F52</f>
        <v>1533.125</v>
      </c>
      <c r="E24" s="35"/>
      <c r="F24" s="126"/>
    </row>
    <row r="25" spans="1:6" x14ac:dyDescent="0.15">
      <c r="A25" s="59" t="str">
        <f>'TT LM2'!E3</f>
        <v>TT L.Mikuláš 2</v>
      </c>
      <c r="B25" s="32" t="str">
        <f>'TT LM2'!B3</f>
        <v>18.-22.jun</v>
      </c>
      <c r="C25" s="33">
        <f>'TT LM2'!F51</f>
        <v>9265</v>
      </c>
      <c r="D25" s="33">
        <f>'TT LM2'!F52</f>
        <v>1158.125</v>
      </c>
      <c r="E25" s="49"/>
      <c r="F25" s="126"/>
    </row>
    <row r="26" spans="1:6" x14ac:dyDescent="0.15">
      <c r="A26" s="59" t="str">
        <f>'TT Krakow'!E3</f>
        <v>TT Krakow</v>
      </c>
      <c r="B26" s="32" t="str">
        <f>'TT Krakow'!B3</f>
        <v>20.-26.júl</v>
      </c>
      <c r="C26" s="33">
        <f>'TT Krakow'!F51</f>
        <v>26956</v>
      </c>
      <c r="D26" s="33">
        <f>'TT Krakow'!F52</f>
        <v>1172</v>
      </c>
      <c r="E26" s="49"/>
      <c r="F26" s="126"/>
    </row>
    <row r="27" spans="1:6" ht="14" thickBot="1" x14ac:dyDescent="0.2">
      <c r="A27" s="181" t="str">
        <f>'TT Augsburg'!E3</f>
        <v>ECA Junior cup Augsburg</v>
      </c>
      <c r="B27" s="182" t="str">
        <f>'TT Augsburg'!B3:C3</f>
        <v>13.-16.6.2024</v>
      </c>
      <c r="C27" s="183">
        <f>'TT Augsburg'!F50</f>
        <v>16760</v>
      </c>
      <c r="D27" s="183">
        <f>'TT Augsburg'!F51</f>
        <v>761.81818181818187</v>
      </c>
      <c r="E27" s="184"/>
      <c r="F27" s="185"/>
    </row>
    <row r="28" spans="1:6" x14ac:dyDescent="0.15">
      <c r="A28" s="186" t="s">
        <v>54</v>
      </c>
      <c r="B28" s="187"/>
      <c r="C28" s="188"/>
      <c r="D28" s="188"/>
      <c r="E28" s="189"/>
      <c r="F28" s="190"/>
    </row>
    <row r="29" spans="1:6" x14ac:dyDescent="0.15">
      <c r="A29" s="191" t="str">
        <f>MSJ!E3</f>
        <v>MSJ L.Mikuláš</v>
      </c>
      <c r="B29" s="192" t="str">
        <f>MSJ!B3</f>
        <v>27.6.-7.7.2024</v>
      </c>
      <c r="C29" s="193">
        <f>MSJ!F51</f>
        <v>24615</v>
      </c>
      <c r="D29" s="193">
        <f>MSJ!F52</f>
        <v>3076.875</v>
      </c>
      <c r="E29" s="194"/>
      <c r="F29" s="195"/>
    </row>
    <row r="30" spans="1:6" ht="14" thickBot="1" x14ac:dyDescent="0.2">
      <c r="A30" s="196" t="str">
        <f>MEJ!E3</f>
        <v>MEJ</v>
      </c>
      <c r="B30" s="197" t="str">
        <f>MEJ!B3</f>
        <v>10.-18.august</v>
      </c>
      <c r="C30" s="198">
        <f>MEJ!F51</f>
        <v>40472</v>
      </c>
      <c r="D30" s="198">
        <f>MEJ!F52</f>
        <v>1759.6521739130435</v>
      </c>
      <c r="E30" s="199"/>
      <c r="F30" s="200"/>
    </row>
    <row r="31" spans="1:6" ht="14" thickBot="1" x14ac:dyDescent="0.2">
      <c r="A31" s="132" t="s">
        <v>3</v>
      </c>
      <c r="B31" s="133"/>
      <c r="C31" s="134">
        <f>SUM(C3:C30)</f>
        <v>474799.5</v>
      </c>
      <c r="D31" s="134">
        <f>SUM(D3:D30)</f>
        <v>39585.570653350274</v>
      </c>
      <c r="E31" s="134">
        <f>SUM(E3:E30)</f>
        <v>0</v>
      </c>
      <c r="F31" s="135">
        <f>SUM(F3:F30)</f>
        <v>0</v>
      </c>
    </row>
    <row r="32" spans="1:6" x14ac:dyDescent="0.15">
      <c r="A32" s="6"/>
      <c r="C32" s="2"/>
    </row>
    <row r="33" spans="1:5" x14ac:dyDescent="0.15">
      <c r="A33" s="6"/>
      <c r="C33" s="2"/>
      <c r="D33" s="1"/>
    </row>
    <row r="34" spans="1:5" ht="14" thickBot="1" x14ac:dyDescent="0.2">
      <c r="A34" s="6">
        <v>2024</v>
      </c>
      <c r="B34" s="7"/>
      <c r="C34" s="2"/>
      <c r="E34" t="s">
        <v>55</v>
      </c>
    </row>
    <row r="35" spans="1:5" x14ac:dyDescent="0.15">
      <c r="A35" s="203" t="str">
        <f>A2</f>
        <v>RD seniori majstrovské preteky</v>
      </c>
      <c r="B35" s="204"/>
      <c r="C35" s="60">
        <f>C3</f>
        <v>36421.599999999999</v>
      </c>
      <c r="D35" s="60">
        <f>D3</f>
        <v>2601.542857142857</v>
      </c>
    </row>
    <row r="36" spans="1:5" x14ac:dyDescent="0.15">
      <c r="A36" s="205" t="str">
        <f>A4</f>
        <v>RD seniori ostatné výjazdy</v>
      </c>
      <c r="B36" s="206"/>
      <c r="C36" s="50">
        <f>SUM(C5:C11)</f>
        <v>201044.9</v>
      </c>
      <c r="D36" s="61">
        <f>SUM(D4:D11)</f>
        <v>19872.43244047619</v>
      </c>
    </row>
    <row r="37" spans="1:5" x14ac:dyDescent="0.15">
      <c r="A37" s="207" t="str">
        <f>A12</f>
        <v>Odmeny realizačný tím</v>
      </c>
      <c r="B37" s="208"/>
      <c r="C37" s="51">
        <f>SUM(C13:C15)</f>
        <v>29000</v>
      </c>
      <c r="D37" s="62"/>
    </row>
    <row r="38" spans="1:5" x14ac:dyDescent="0.15">
      <c r="A38" s="209" t="str">
        <f>A16</f>
        <v>Technické zabezpečenie</v>
      </c>
      <c r="B38" s="210"/>
      <c r="C38" s="52">
        <f>SUM(C16:C21)</f>
        <v>46500</v>
      </c>
      <c r="D38" s="63"/>
    </row>
    <row r="39" spans="1:5" x14ac:dyDescent="0.15">
      <c r="A39" s="211" t="str">
        <f>A22</f>
        <v>SVŠ výjazdy</v>
      </c>
      <c r="B39" s="212"/>
      <c r="C39" s="53">
        <f>SUM(C23:C27)</f>
        <v>96746</v>
      </c>
      <c r="D39" s="64">
        <f>SUM(D23:D27)</f>
        <v>4625.068181818182</v>
      </c>
    </row>
    <row r="40" spans="1:5" ht="14" thickBot="1" x14ac:dyDescent="0.2">
      <c r="A40" s="213" t="str">
        <f>A28</f>
        <v>RDM majstrovské preteky</v>
      </c>
      <c r="B40" s="214"/>
      <c r="C40" s="201">
        <f>C29+C30</f>
        <v>65087</v>
      </c>
      <c r="D40" s="202">
        <f>SUM(D29:D30)</f>
        <v>4836.527173913044</v>
      </c>
    </row>
    <row r="41" spans="1:5" ht="14" thickBot="1" x14ac:dyDescent="0.2">
      <c r="A41" s="25"/>
      <c r="B41" s="7"/>
      <c r="C41" s="2"/>
    </row>
    <row r="42" spans="1:5" ht="14" thickBot="1" x14ac:dyDescent="0.2">
      <c r="B42" s="113" t="s">
        <v>3</v>
      </c>
      <c r="C42" s="112">
        <f>SUM(C35:C40)</f>
        <v>474799.5</v>
      </c>
      <c r="D42" s="112">
        <f>SUM(D36:D40)</f>
        <v>29334.027796207414</v>
      </c>
    </row>
  </sheetData>
  <sheetProtection selectLockedCells="1" selectUnlockedCells="1"/>
  <mergeCells count="6">
    <mergeCell ref="A35:B35"/>
    <mergeCell ref="A36:B36"/>
    <mergeCell ref="A37:B37"/>
    <mergeCell ref="A38:B38"/>
    <mergeCell ref="A39:B39"/>
    <mergeCell ref="A40:B40"/>
  </mergeCells>
  <phoneticPr fontId="2" type="noConversion"/>
  <pageMargins left="0.78749999999999998" right="0.78749999999999998" top="0.93472222222222223" bottom="0.93472222222222223" header="0.6694444444444444" footer="0.6694444444444444"/>
  <pageSetup paperSize="9" firstPageNumber="0" orientation="landscape" horizontalDpi="300" verticalDpi="300"/>
  <headerFooter alignWithMargins="0">
    <oddHeader>&amp;C&amp;"Times New Roman,Regular"&amp;12&amp;A</oddHeader>
    <oddFooter>&amp;C&amp;"Times New Roman,Regular"&amp;12Page &amp;P</oddFooter>
  </headerFooter>
  <ignoredErrors>
    <ignoredError sqref="C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B7" sqref="B7:F7"/>
    </sheetView>
  </sheetViews>
  <sheetFormatPr baseColWidth="10" defaultColWidth="11.6640625" defaultRowHeight="13" x14ac:dyDescent="0.15"/>
  <cols>
    <col min="1" max="1" width="15.33203125" customWidth="1"/>
    <col min="2" max="2" width="13" customWidth="1"/>
    <col min="3" max="3" width="13.5" customWidth="1"/>
    <col min="6" max="6" width="11.83203125" bestFit="1" customWidth="1"/>
    <col min="7" max="7" width="12.6640625" bestFit="1" customWidth="1"/>
  </cols>
  <sheetData>
    <row r="1" spans="1:9" x14ac:dyDescent="0.15">
      <c r="A1" s="219" t="s">
        <v>4</v>
      </c>
      <c r="B1" s="220"/>
      <c r="C1" s="220"/>
      <c r="D1" s="220"/>
      <c r="E1" s="220"/>
      <c r="F1" s="221"/>
    </row>
    <row r="2" spans="1:9" x14ac:dyDescent="0.15">
      <c r="A2" s="10" t="s">
        <v>134</v>
      </c>
      <c r="B2" s="3"/>
      <c r="C2" s="3"/>
      <c r="D2" s="3"/>
      <c r="E2" s="3"/>
      <c r="F2" s="11"/>
    </row>
    <row r="3" spans="1:9" x14ac:dyDescent="0.15">
      <c r="A3" s="12" t="s">
        <v>5</v>
      </c>
      <c r="B3" s="217" t="s">
        <v>133</v>
      </c>
      <c r="C3" s="217"/>
      <c r="D3" s="4" t="s">
        <v>6</v>
      </c>
      <c r="E3" s="45" t="s">
        <v>128</v>
      </c>
      <c r="F3" s="46"/>
    </row>
    <row r="4" spans="1:9" x14ac:dyDescent="0.15">
      <c r="A4" s="12" t="s">
        <v>7</v>
      </c>
      <c r="B4" s="222">
        <v>1</v>
      </c>
      <c r="C4" s="222"/>
      <c r="D4" s="222"/>
      <c r="E4" s="222"/>
      <c r="F4" s="223"/>
    </row>
    <row r="5" spans="1:9" x14ac:dyDescent="0.15">
      <c r="A5" s="12" t="s">
        <v>37</v>
      </c>
      <c r="B5" s="224" t="s">
        <v>131</v>
      </c>
      <c r="C5" s="225"/>
      <c r="D5" s="225"/>
      <c r="E5" s="225"/>
      <c r="F5" s="226"/>
    </row>
    <row r="6" spans="1:9" x14ac:dyDescent="0.15">
      <c r="A6" s="12" t="s">
        <v>8</v>
      </c>
      <c r="B6" s="222" t="s">
        <v>93</v>
      </c>
      <c r="C6" s="222"/>
      <c r="D6" s="222"/>
      <c r="E6" s="222"/>
      <c r="F6" s="223"/>
      <c r="I6" s="147"/>
    </row>
    <row r="7" spans="1:9" x14ac:dyDescent="0.15">
      <c r="A7" s="12" t="s">
        <v>9</v>
      </c>
      <c r="B7" s="222" t="s">
        <v>132</v>
      </c>
      <c r="C7" s="222"/>
      <c r="D7" s="222"/>
      <c r="E7" s="222"/>
      <c r="F7" s="223"/>
      <c r="I7" s="147"/>
    </row>
    <row r="8" spans="1:9" x14ac:dyDescent="0.15">
      <c r="A8" s="12"/>
      <c r="B8" s="215"/>
      <c r="C8" s="215"/>
      <c r="D8" s="215"/>
      <c r="E8" s="215"/>
      <c r="F8" s="216"/>
    </row>
    <row r="9" spans="1:9" x14ac:dyDescent="0.15">
      <c r="A9" s="12"/>
      <c r="B9" s="215"/>
      <c r="C9" s="215"/>
      <c r="D9" s="215"/>
      <c r="E9" s="215"/>
      <c r="F9" s="216"/>
    </row>
    <row r="10" spans="1:9" x14ac:dyDescent="0.15">
      <c r="A10" s="12"/>
      <c r="B10" s="215"/>
      <c r="C10" s="215"/>
      <c r="D10" s="215"/>
      <c r="E10" s="215"/>
      <c r="F10" s="216"/>
    </row>
    <row r="11" spans="1:9" x14ac:dyDescent="0.15">
      <c r="A11" s="12"/>
      <c r="B11" s="217"/>
      <c r="C11" s="217"/>
      <c r="D11" s="217"/>
      <c r="E11" s="217"/>
      <c r="F11" s="218"/>
    </row>
    <row r="12" spans="1:9" x14ac:dyDescent="0.15">
      <c r="A12" s="14" t="s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13" t="s">
        <v>15</v>
      </c>
    </row>
    <row r="13" spans="1:9" x14ac:dyDescent="0.15">
      <c r="A13" s="15" t="s">
        <v>47</v>
      </c>
      <c r="B13" s="5"/>
      <c r="C13" s="5"/>
      <c r="D13" s="5">
        <v>2600</v>
      </c>
      <c r="E13" s="5">
        <v>200</v>
      </c>
      <c r="F13" s="13">
        <f>(0.22*D13)+B13+C13+E13</f>
        <v>772</v>
      </c>
      <c r="I13" s="147"/>
    </row>
    <row r="14" spans="1:9" x14ac:dyDescent="0.15">
      <c r="A14" s="15" t="s">
        <v>47</v>
      </c>
      <c r="B14" s="5"/>
      <c r="C14" s="5"/>
      <c r="D14" s="5">
        <v>2600</v>
      </c>
      <c r="E14" s="5">
        <v>200</v>
      </c>
      <c r="F14" s="13">
        <f>(0.22*D14)+B14+C14+E14</f>
        <v>772</v>
      </c>
      <c r="I14" s="147"/>
    </row>
    <row r="15" spans="1:9" x14ac:dyDescent="0.15">
      <c r="A15" s="15"/>
      <c r="B15" s="5"/>
      <c r="C15" s="5"/>
      <c r="D15" s="5"/>
      <c r="E15" s="5"/>
      <c r="F15" s="13">
        <f>(0.22*D15)+B15+C15+E15</f>
        <v>0</v>
      </c>
    </row>
    <row r="16" spans="1:9" x14ac:dyDescent="0.15">
      <c r="A16" s="15"/>
      <c r="B16" s="5"/>
      <c r="C16" s="5"/>
      <c r="D16" s="5"/>
      <c r="E16" s="5"/>
      <c r="F16" s="13">
        <f>(0.22*D16)+B16+C16+E16</f>
        <v>0</v>
      </c>
      <c r="G16" s="8"/>
    </row>
    <row r="17" spans="1:8" x14ac:dyDescent="0.15">
      <c r="A17" s="15"/>
      <c r="B17" s="5" t="s">
        <v>11</v>
      </c>
      <c r="C17" s="5" t="s">
        <v>69</v>
      </c>
      <c r="D17" s="5"/>
      <c r="E17" s="5"/>
      <c r="F17" s="13"/>
      <c r="G17" s="8"/>
    </row>
    <row r="18" spans="1:8" x14ac:dyDescent="0.15">
      <c r="A18" s="15" t="s">
        <v>32</v>
      </c>
      <c r="B18" s="5">
        <v>350</v>
      </c>
      <c r="C18" s="5">
        <v>7</v>
      </c>
      <c r="D18" s="5"/>
      <c r="E18" s="5"/>
      <c r="F18" s="13">
        <f>B18*C18</f>
        <v>2450</v>
      </c>
      <c r="G18" s="8"/>
    </row>
    <row r="19" spans="1:8" x14ac:dyDescent="0.15">
      <c r="A19" s="15"/>
      <c r="B19" s="5"/>
      <c r="C19" s="5"/>
      <c r="D19" s="5"/>
      <c r="E19" s="5"/>
      <c r="F19" s="13">
        <f>(0.135*D19)+B19+C19+E19</f>
        <v>0</v>
      </c>
    </row>
    <row r="20" spans="1:8" x14ac:dyDescent="0.15">
      <c r="A20" s="15"/>
      <c r="B20" s="5"/>
      <c r="C20" s="5"/>
      <c r="D20" s="5"/>
      <c r="E20" s="5"/>
      <c r="F20" s="13">
        <f>(0.135*D20)+B20+C20+E20</f>
        <v>0</v>
      </c>
    </row>
    <row r="21" spans="1:8" x14ac:dyDescent="0.15">
      <c r="A21" s="14" t="s">
        <v>16</v>
      </c>
      <c r="B21" s="5" t="s">
        <v>70</v>
      </c>
      <c r="C21" s="5" t="s">
        <v>18</v>
      </c>
      <c r="D21" s="5" t="s">
        <v>19</v>
      </c>
      <c r="E21" s="5"/>
      <c r="F21" s="13" t="s">
        <v>15</v>
      </c>
    </row>
    <row r="22" spans="1:8" x14ac:dyDescent="0.15">
      <c r="A22" s="15" t="s">
        <v>135</v>
      </c>
      <c r="B22" s="5">
        <v>11</v>
      </c>
      <c r="C22" s="5">
        <v>105</v>
      </c>
      <c r="D22" s="5">
        <v>6</v>
      </c>
      <c r="E22" s="5"/>
      <c r="F22" s="13">
        <f>B22*C22*D22</f>
        <v>6930</v>
      </c>
    </row>
    <row r="23" spans="1:8" x14ac:dyDescent="0.15">
      <c r="A23" s="15"/>
      <c r="B23" s="5"/>
      <c r="C23" s="5"/>
      <c r="D23" s="5"/>
      <c r="E23" s="5"/>
      <c r="F23" s="13">
        <f>B23*C23*D23</f>
        <v>0</v>
      </c>
    </row>
    <row r="24" spans="1:8" x14ac:dyDescent="0.15">
      <c r="A24" s="15"/>
      <c r="B24" s="5"/>
      <c r="C24" s="5"/>
      <c r="D24" s="5"/>
      <c r="E24" s="5"/>
      <c r="F24" s="13">
        <f>B24*C24*D24</f>
        <v>0</v>
      </c>
    </row>
    <row r="25" spans="1:8" x14ac:dyDescent="0.15">
      <c r="A25" s="15"/>
      <c r="B25" s="5"/>
      <c r="C25" s="5"/>
      <c r="D25" s="5"/>
      <c r="E25" s="5"/>
      <c r="F25" s="13"/>
      <c r="H25" s="38"/>
    </row>
    <row r="26" spans="1:8" x14ac:dyDescent="0.15">
      <c r="A26" s="15"/>
      <c r="B26" s="5"/>
      <c r="C26" s="5"/>
      <c r="D26" s="5"/>
      <c r="E26" s="5"/>
      <c r="F26" s="13"/>
    </row>
    <row r="27" spans="1:8" x14ac:dyDescent="0.15">
      <c r="A27" s="15"/>
      <c r="B27" s="5"/>
      <c r="C27" s="5"/>
      <c r="D27" s="5"/>
      <c r="E27" s="5"/>
      <c r="F27" s="13">
        <f>B27*C27*D27</f>
        <v>0</v>
      </c>
    </row>
    <row r="28" spans="1:8" x14ac:dyDescent="0.15">
      <c r="A28" s="14" t="s">
        <v>20</v>
      </c>
      <c r="B28" s="5" t="s">
        <v>17</v>
      </c>
      <c r="C28" s="5" t="s">
        <v>21</v>
      </c>
      <c r="D28" s="5" t="s">
        <v>22</v>
      </c>
      <c r="E28" s="5"/>
      <c r="F28" s="13" t="s">
        <v>15</v>
      </c>
    </row>
    <row r="29" spans="1:8" x14ac:dyDescent="0.15">
      <c r="A29" s="15"/>
      <c r="B29" s="5">
        <v>11</v>
      </c>
      <c r="C29" s="5">
        <v>45</v>
      </c>
      <c r="D29" s="5">
        <v>2</v>
      </c>
      <c r="E29" s="5"/>
      <c r="F29" s="13">
        <f>B29*C29*D29</f>
        <v>990</v>
      </c>
    </row>
    <row r="30" spans="1:8" x14ac:dyDescent="0.15">
      <c r="A30" s="15"/>
      <c r="B30" s="5"/>
      <c r="C30" s="5"/>
      <c r="D30" s="5"/>
      <c r="E30" s="5"/>
      <c r="F30" s="13">
        <f>B30*C30*D30</f>
        <v>0</v>
      </c>
    </row>
    <row r="31" spans="1:8" x14ac:dyDescent="0.15">
      <c r="A31" s="15"/>
      <c r="B31" s="5"/>
      <c r="C31" s="5"/>
      <c r="D31" s="5"/>
      <c r="E31" s="5"/>
      <c r="F31" s="13">
        <f>B31*C31*D31</f>
        <v>0</v>
      </c>
    </row>
    <row r="32" spans="1:8" x14ac:dyDescent="0.15">
      <c r="A32" s="15"/>
      <c r="B32" s="5"/>
      <c r="C32" s="5"/>
      <c r="D32" s="5"/>
      <c r="E32" s="5"/>
      <c r="F32" s="13">
        <f>B32*C32*D32</f>
        <v>0</v>
      </c>
    </row>
    <row r="33" spans="1:7" x14ac:dyDescent="0.15">
      <c r="A33" s="14" t="s">
        <v>23</v>
      </c>
      <c r="B33" s="5" t="s">
        <v>17</v>
      </c>
      <c r="C33" s="5" t="s">
        <v>24</v>
      </c>
      <c r="D33" s="5" t="s">
        <v>22</v>
      </c>
      <c r="E33" s="5"/>
      <c r="F33" s="13" t="s">
        <v>15</v>
      </c>
    </row>
    <row r="34" spans="1:7" x14ac:dyDescent="0.15">
      <c r="A34" s="15" t="s">
        <v>29</v>
      </c>
      <c r="B34" s="5">
        <v>1</v>
      </c>
      <c r="C34" s="5">
        <v>80</v>
      </c>
      <c r="D34" s="5">
        <v>9</v>
      </c>
      <c r="E34" s="5"/>
      <c r="F34" s="13">
        <f>B34*C34*D34</f>
        <v>720</v>
      </c>
    </row>
    <row r="35" spans="1:7" x14ac:dyDescent="0.15">
      <c r="A35" s="15" t="s">
        <v>46</v>
      </c>
      <c r="B35" s="5">
        <v>1</v>
      </c>
      <c r="C35" s="5">
        <v>120</v>
      </c>
      <c r="D35" s="5">
        <v>9</v>
      </c>
      <c r="E35" s="5"/>
      <c r="F35" s="13">
        <f>B35*C35*D35</f>
        <v>1080</v>
      </c>
    </row>
    <row r="36" spans="1:7" x14ac:dyDescent="0.15">
      <c r="A36" s="15" t="s">
        <v>97</v>
      </c>
      <c r="B36" s="5">
        <v>1</v>
      </c>
      <c r="C36" s="5">
        <v>100</v>
      </c>
      <c r="D36" s="5">
        <v>9</v>
      </c>
      <c r="E36" s="5"/>
      <c r="F36" s="13">
        <f>B36*C36*D36</f>
        <v>900</v>
      </c>
    </row>
    <row r="37" spans="1:7" x14ac:dyDescent="0.15">
      <c r="A37" s="15"/>
      <c r="B37" s="5"/>
      <c r="C37" s="5"/>
      <c r="D37" s="5"/>
      <c r="E37" s="5"/>
      <c r="F37" s="13">
        <f>B37*C37*D37</f>
        <v>0</v>
      </c>
    </row>
    <row r="38" spans="1:7" x14ac:dyDescent="0.15">
      <c r="A38" s="15"/>
      <c r="B38" s="5"/>
      <c r="C38" s="5"/>
      <c r="D38" s="5"/>
      <c r="E38" s="5"/>
      <c r="F38" s="13">
        <f>B38*C38*D38</f>
        <v>0</v>
      </c>
    </row>
    <row r="39" spans="1:7" x14ac:dyDescent="0.15">
      <c r="A39" s="14" t="s">
        <v>25</v>
      </c>
      <c r="B39" s="5" t="s">
        <v>26</v>
      </c>
      <c r="C39" s="5" t="s">
        <v>27</v>
      </c>
      <c r="D39" s="5" t="s">
        <v>61</v>
      </c>
      <c r="E39" s="5"/>
      <c r="F39" s="13" t="s">
        <v>15</v>
      </c>
    </row>
    <row r="40" spans="1:7" x14ac:dyDescent="0.15">
      <c r="A40" s="15" t="s">
        <v>88</v>
      </c>
      <c r="B40" s="5">
        <v>50</v>
      </c>
      <c r="C40" s="5">
        <v>40</v>
      </c>
      <c r="D40" s="5">
        <v>1</v>
      </c>
      <c r="E40" s="5"/>
      <c r="F40" s="13">
        <f>B40*C40*D40</f>
        <v>2000</v>
      </c>
    </row>
    <row r="41" spans="1:7" x14ac:dyDescent="0.15">
      <c r="A41" s="15" t="s">
        <v>30</v>
      </c>
      <c r="B41" s="5">
        <v>1</v>
      </c>
      <c r="C41" s="5">
        <v>1600</v>
      </c>
      <c r="D41" s="5"/>
      <c r="E41" s="5"/>
      <c r="F41" s="13">
        <f>B41*C41</f>
        <v>1600</v>
      </c>
    </row>
    <row r="42" spans="1:7" x14ac:dyDescent="0.15">
      <c r="A42" s="15"/>
      <c r="B42" s="5"/>
      <c r="C42" s="5"/>
      <c r="D42" s="5"/>
      <c r="E42" s="5"/>
      <c r="F42" s="13">
        <f>B42*C42</f>
        <v>0</v>
      </c>
      <c r="G42" s="69"/>
    </row>
    <row r="43" spans="1:7" x14ac:dyDescent="0.15">
      <c r="A43" s="15"/>
      <c r="B43" s="5"/>
      <c r="C43" s="5"/>
      <c r="D43" s="5"/>
      <c r="E43" s="5"/>
      <c r="F43" s="13">
        <f>B43*C43</f>
        <v>0</v>
      </c>
    </row>
    <row r="44" spans="1:7" x14ac:dyDescent="0.15">
      <c r="A44" s="15"/>
      <c r="B44" s="5"/>
      <c r="C44" s="5"/>
      <c r="D44" s="5"/>
      <c r="E44" s="5"/>
      <c r="F44" s="13"/>
    </row>
    <row r="45" spans="1:7" x14ac:dyDescent="0.15">
      <c r="A45" s="15"/>
      <c r="B45" s="5"/>
      <c r="C45" s="5"/>
      <c r="D45" s="5"/>
      <c r="E45" s="5"/>
      <c r="F45" s="13"/>
    </row>
    <row r="46" spans="1:7" x14ac:dyDescent="0.15">
      <c r="A46" s="15"/>
      <c r="B46" s="5"/>
      <c r="C46" s="5"/>
      <c r="D46" s="5"/>
      <c r="E46" s="5"/>
      <c r="F46" s="13"/>
    </row>
    <row r="47" spans="1:7" x14ac:dyDescent="0.15">
      <c r="A47" s="14"/>
      <c r="B47" s="5"/>
      <c r="C47" s="3"/>
      <c r="D47" s="3"/>
      <c r="E47" s="3"/>
      <c r="F47" s="11"/>
    </row>
    <row r="48" spans="1:7" x14ac:dyDescent="0.15">
      <c r="A48" s="14"/>
      <c r="B48" s="3"/>
      <c r="C48" s="3"/>
      <c r="D48" s="3"/>
      <c r="E48" s="3"/>
      <c r="F48" s="11"/>
    </row>
    <row r="49" spans="1:6" x14ac:dyDescent="0.15">
      <c r="A49" s="14"/>
      <c r="B49" s="3"/>
      <c r="C49" s="3"/>
      <c r="D49" s="3"/>
      <c r="E49" s="3"/>
      <c r="F49" s="11"/>
    </row>
    <row r="50" spans="1:6" ht="14" thickBot="1" x14ac:dyDescent="0.2">
      <c r="A50" s="16"/>
      <c r="B50" s="17"/>
      <c r="C50" s="17"/>
      <c r="D50" s="17"/>
      <c r="E50" s="17"/>
      <c r="F50" s="21"/>
    </row>
    <row r="51" spans="1:6" x14ac:dyDescent="0.15">
      <c r="A51" s="18"/>
      <c r="B51" s="19"/>
      <c r="C51" s="20"/>
      <c r="D51" s="23" t="s">
        <v>3</v>
      </c>
      <c r="E51" s="20"/>
      <c r="F51" s="22">
        <f>SUM(F7:F50)</f>
        <v>18214</v>
      </c>
    </row>
    <row r="52" spans="1:6" x14ac:dyDescent="0.15">
      <c r="D52" s="24" t="s">
        <v>31</v>
      </c>
      <c r="F52" s="22">
        <f>F51/4</f>
        <v>4553.5</v>
      </c>
    </row>
  </sheetData>
  <sheetProtection selectLockedCells="1" selectUnlockedCells="1"/>
  <mergeCells count="10">
    <mergeCell ref="B8:F8"/>
    <mergeCell ref="B9:F9"/>
    <mergeCell ref="B10:F10"/>
    <mergeCell ref="B11:F11"/>
    <mergeCell ref="A1:F1"/>
    <mergeCell ref="B3:C3"/>
    <mergeCell ref="B4:F4"/>
    <mergeCell ref="B5:F5"/>
    <mergeCell ref="B6:F6"/>
    <mergeCell ref="B7:F7"/>
  </mergeCells>
  <pageMargins left="0.55000000000000004" right="0.55000000000000004" top="0.5" bottom="0.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F53" sqref="F53"/>
    </sheetView>
  </sheetViews>
  <sheetFormatPr baseColWidth="10" defaultColWidth="11.6640625" defaultRowHeight="13" x14ac:dyDescent="0.15"/>
  <cols>
    <col min="1" max="1" width="15.33203125" customWidth="1"/>
    <col min="2" max="2" width="13" customWidth="1"/>
    <col min="3" max="3" width="13.5" customWidth="1"/>
    <col min="6" max="6" width="11.83203125" bestFit="1" customWidth="1"/>
    <col min="7" max="7" width="12.6640625" bestFit="1" customWidth="1"/>
  </cols>
  <sheetData>
    <row r="1" spans="1:9" x14ac:dyDescent="0.15">
      <c r="A1" s="219" t="s">
        <v>4</v>
      </c>
      <c r="B1" s="220"/>
      <c r="C1" s="220"/>
      <c r="D1" s="220"/>
      <c r="E1" s="220"/>
      <c r="F1" s="221"/>
    </row>
    <row r="2" spans="1:9" x14ac:dyDescent="0.15">
      <c r="A2" s="10" t="s">
        <v>129</v>
      </c>
      <c r="B2" s="3"/>
      <c r="C2" s="3"/>
      <c r="D2" s="3"/>
      <c r="E2" s="3"/>
      <c r="F2" s="11"/>
    </row>
    <row r="3" spans="1:9" x14ac:dyDescent="0.15">
      <c r="A3" s="12" t="s">
        <v>5</v>
      </c>
      <c r="B3" s="217" t="s">
        <v>126</v>
      </c>
      <c r="C3" s="217"/>
      <c r="D3" s="4" t="s">
        <v>6</v>
      </c>
      <c r="E3" s="45" t="s">
        <v>127</v>
      </c>
      <c r="F3" s="46"/>
    </row>
    <row r="4" spans="1:9" x14ac:dyDescent="0.15">
      <c r="A4" s="12" t="s">
        <v>7</v>
      </c>
      <c r="B4" s="222">
        <v>1</v>
      </c>
      <c r="C4" s="222"/>
      <c r="D4" s="222"/>
      <c r="E4" s="222"/>
      <c r="F4" s="223"/>
    </row>
    <row r="5" spans="1:9" x14ac:dyDescent="0.15">
      <c r="A5" s="12" t="s">
        <v>37</v>
      </c>
      <c r="B5" s="224" t="s">
        <v>136</v>
      </c>
      <c r="C5" s="225"/>
      <c r="D5" s="225"/>
      <c r="E5" s="225"/>
      <c r="F5" s="226"/>
    </row>
    <row r="6" spans="1:9" x14ac:dyDescent="0.15">
      <c r="A6" s="12" t="s">
        <v>8</v>
      </c>
      <c r="B6" s="222" t="s">
        <v>93</v>
      </c>
      <c r="C6" s="222"/>
      <c r="D6" s="222"/>
      <c r="E6" s="222"/>
      <c r="F6" s="223"/>
      <c r="I6" s="147"/>
    </row>
    <row r="7" spans="1:9" x14ac:dyDescent="0.15">
      <c r="A7" s="12" t="s">
        <v>9</v>
      </c>
      <c r="B7" s="222" t="s">
        <v>132</v>
      </c>
      <c r="C7" s="222"/>
      <c r="D7" s="222"/>
      <c r="E7" s="222"/>
      <c r="F7" s="223"/>
      <c r="I7" s="147"/>
    </row>
    <row r="8" spans="1:9" x14ac:dyDescent="0.15">
      <c r="A8" s="12"/>
      <c r="B8" s="215" t="s">
        <v>137</v>
      </c>
      <c r="C8" s="215"/>
      <c r="D8" s="215"/>
      <c r="E8" s="215"/>
      <c r="F8" s="216"/>
    </row>
    <row r="9" spans="1:9" x14ac:dyDescent="0.15">
      <c r="A9" s="12"/>
      <c r="B9" s="215"/>
      <c r="C9" s="215"/>
      <c r="D9" s="215"/>
      <c r="E9" s="215"/>
      <c r="F9" s="216"/>
    </row>
    <row r="10" spans="1:9" x14ac:dyDescent="0.15">
      <c r="A10" s="12"/>
      <c r="B10" s="215"/>
      <c r="C10" s="215"/>
      <c r="D10" s="215"/>
      <c r="E10" s="215"/>
      <c r="F10" s="216"/>
    </row>
    <row r="11" spans="1:9" x14ac:dyDescent="0.15">
      <c r="A11" s="12"/>
      <c r="B11" s="217"/>
      <c r="C11" s="217"/>
      <c r="D11" s="217"/>
      <c r="E11" s="217"/>
      <c r="F11" s="218"/>
    </row>
    <row r="12" spans="1:9" x14ac:dyDescent="0.15">
      <c r="A12" s="14" t="s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13" t="s">
        <v>15</v>
      </c>
    </row>
    <row r="13" spans="1:9" x14ac:dyDescent="0.15">
      <c r="A13" s="15" t="s">
        <v>47</v>
      </c>
      <c r="B13" s="5"/>
      <c r="C13" s="5"/>
      <c r="D13" s="5">
        <v>2600</v>
      </c>
      <c r="E13" s="5">
        <v>200</v>
      </c>
      <c r="F13" s="13">
        <f>(0.22*D13)+B13+C13+E13</f>
        <v>772</v>
      </c>
      <c r="I13" s="147"/>
    </row>
    <row r="14" spans="1:9" x14ac:dyDescent="0.15">
      <c r="A14" s="15" t="s">
        <v>47</v>
      </c>
      <c r="B14" s="5"/>
      <c r="C14" s="5"/>
      <c r="D14" s="5">
        <v>2600</v>
      </c>
      <c r="E14" s="5">
        <v>200</v>
      </c>
      <c r="F14" s="13">
        <f>(0.22*D14)+B14+C14+E14</f>
        <v>772</v>
      </c>
      <c r="I14" s="147"/>
    </row>
    <row r="15" spans="1:9" x14ac:dyDescent="0.15">
      <c r="A15" s="15" t="s">
        <v>47</v>
      </c>
      <c r="B15" s="5"/>
      <c r="C15" s="5"/>
      <c r="D15" s="5">
        <v>2600</v>
      </c>
      <c r="E15" s="5">
        <v>200</v>
      </c>
      <c r="F15" s="13">
        <f>(0.22*D15)+B15+C15+E15</f>
        <v>772</v>
      </c>
    </row>
    <row r="16" spans="1:9" x14ac:dyDescent="0.15">
      <c r="A16" s="15"/>
      <c r="B16" s="5"/>
      <c r="C16" s="5"/>
      <c r="D16" s="5"/>
      <c r="E16" s="5"/>
      <c r="F16" s="13">
        <f>(0.22*D16)+B16+C16+E16</f>
        <v>0</v>
      </c>
      <c r="G16" s="8"/>
    </row>
    <row r="17" spans="1:8" x14ac:dyDescent="0.15">
      <c r="A17" s="15"/>
      <c r="B17" s="5" t="s">
        <v>11</v>
      </c>
      <c r="C17" s="5" t="s">
        <v>69</v>
      </c>
      <c r="D17" s="5"/>
      <c r="E17" s="5"/>
      <c r="F17" s="13"/>
      <c r="G17" s="8"/>
    </row>
    <row r="18" spans="1:8" x14ac:dyDescent="0.15">
      <c r="A18" s="15" t="s">
        <v>32</v>
      </c>
      <c r="B18" s="5">
        <v>350</v>
      </c>
      <c r="C18" s="5">
        <v>8</v>
      </c>
      <c r="D18" s="5"/>
      <c r="E18" s="5"/>
      <c r="F18" s="13">
        <f>B18*C18</f>
        <v>2800</v>
      </c>
      <c r="G18" s="8"/>
    </row>
    <row r="19" spans="1:8" x14ac:dyDescent="0.15">
      <c r="A19" s="15"/>
      <c r="B19" s="5"/>
      <c r="C19" s="5"/>
      <c r="D19" s="5"/>
      <c r="E19" s="5"/>
      <c r="F19" s="13">
        <f>(0.135*D19)+B19+C19+E19</f>
        <v>0</v>
      </c>
    </row>
    <row r="20" spans="1:8" x14ac:dyDescent="0.15">
      <c r="A20" s="15"/>
      <c r="B20" s="5"/>
      <c r="C20" s="5"/>
      <c r="D20" s="5"/>
      <c r="E20" s="5"/>
      <c r="F20" s="13">
        <f>(0.135*D20)+B20+C20+E20</f>
        <v>0</v>
      </c>
    </row>
    <row r="21" spans="1:8" x14ac:dyDescent="0.15">
      <c r="A21" s="14" t="s">
        <v>63</v>
      </c>
      <c r="B21" s="5" t="s">
        <v>70</v>
      </c>
      <c r="C21" s="5" t="s">
        <v>18</v>
      </c>
      <c r="D21" s="5" t="s">
        <v>19</v>
      </c>
      <c r="E21" s="5"/>
      <c r="F21" s="13" t="s">
        <v>15</v>
      </c>
    </row>
    <row r="22" spans="1:8" x14ac:dyDescent="0.15">
      <c r="A22" s="15" t="s">
        <v>73</v>
      </c>
      <c r="B22" s="5">
        <v>5</v>
      </c>
      <c r="C22" s="5">
        <v>192</v>
      </c>
      <c r="D22" s="5">
        <v>5</v>
      </c>
      <c r="E22" s="5"/>
      <c r="F22" s="13">
        <f>B22*C22*D22</f>
        <v>4800</v>
      </c>
    </row>
    <row r="23" spans="1:8" x14ac:dyDescent="0.15">
      <c r="A23" s="15" t="s">
        <v>138</v>
      </c>
      <c r="B23" s="5">
        <v>3</v>
      </c>
      <c r="C23" s="5">
        <v>212</v>
      </c>
      <c r="D23" s="5">
        <v>5</v>
      </c>
      <c r="E23" s="5"/>
      <c r="F23" s="13">
        <f>B23*C23*D23</f>
        <v>3180</v>
      </c>
    </row>
    <row r="24" spans="1:8" x14ac:dyDescent="0.15">
      <c r="A24" s="15"/>
      <c r="B24" s="5"/>
      <c r="C24" s="5"/>
      <c r="D24" s="5"/>
      <c r="E24" s="5"/>
      <c r="F24" s="13">
        <f>B24*C24*D24</f>
        <v>0</v>
      </c>
    </row>
    <row r="25" spans="1:8" x14ac:dyDescent="0.15">
      <c r="A25" s="15"/>
      <c r="B25" s="5"/>
      <c r="C25" s="5"/>
      <c r="D25" s="5"/>
      <c r="E25" s="5"/>
      <c r="F25" s="13"/>
      <c r="H25" s="38"/>
    </row>
    <row r="26" spans="1:8" x14ac:dyDescent="0.15">
      <c r="A26" s="15"/>
      <c r="B26" s="5"/>
      <c r="C26" s="5"/>
      <c r="D26" s="5"/>
      <c r="E26" s="5"/>
      <c r="F26" s="13"/>
    </row>
    <row r="27" spans="1:8" x14ac:dyDescent="0.15">
      <c r="A27" s="15"/>
      <c r="B27" s="5"/>
      <c r="C27" s="5"/>
      <c r="D27" s="5"/>
      <c r="E27" s="5"/>
      <c r="F27" s="13">
        <f>B27*C27*D27</f>
        <v>0</v>
      </c>
    </row>
    <row r="28" spans="1:8" x14ac:dyDescent="0.15">
      <c r="A28" s="14" t="s">
        <v>20</v>
      </c>
      <c r="B28" s="5" t="s">
        <v>17</v>
      </c>
      <c r="C28" s="5" t="s">
        <v>21</v>
      </c>
      <c r="D28" s="5" t="s">
        <v>22</v>
      </c>
      <c r="E28" s="5"/>
      <c r="F28" s="13" t="s">
        <v>15</v>
      </c>
    </row>
    <row r="29" spans="1:8" x14ac:dyDescent="0.15">
      <c r="A29" s="15"/>
      <c r="B29" s="5">
        <v>15</v>
      </c>
      <c r="C29" s="5">
        <v>34</v>
      </c>
      <c r="D29" s="5">
        <v>6</v>
      </c>
      <c r="E29" s="5"/>
      <c r="F29" s="13">
        <f>B29*C29*D29</f>
        <v>3060</v>
      </c>
    </row>
    <row r="30" spans="1:8" x14ac:dyDescent="0.15">
      <c r="A30" s="15"/>
      <c r="B30" s="5"/>
      <c r="C30" s="5"/>
      <c r="D30" s="5"/>
      <c r="E30" s="5"/>
      <c r="F30" s="13">
        <f>B30*C30*D30</f>
        <v>0</v>
      </c>
    </row>
    <row r="31" spans="1:8" x14ac:dyDescent="0.15">
      <c r="A31" s="15"/>
      <c r="B31" s="5"/>
      <c r="C31" s="5"/>
      <c r="D31" s="5"/>
      <c r="E31" s="5"/>
      <c r="F31" s="13">
        <f>B31*C31*D31</f>
        <v>0</v>
      </c>
    </row>
    <row r="32" spans="1:8" x14ac:dyDescent="0.15">
      <c r="A32" s="15"/>
      <c r="B32" s="5"/>
      <c r="C32" s="5"/>
      <c r="D32" s="5"/>
      <c r="E32" s="5"/>
      <c r="F32" s="13">
        <f>B32*C32*D32</f>
        <v>0</v>
      </c>
    </row>
    <row r="33" spans="1:7" x14ac:dyDescent="0.15">
      <c r="A33" s="14" t="s">
        <v>23</v>
      </c>
      <c r="B33" s="5" t="s">
        <v>17</v>
      </c>
      <c r="C33" s="5" t="s">
        <v>24</v>
      </c>
      <c r="D33" s="5" t="s">
        <v>22</v>
      </c>
      <c r="E33" s="5"/>
      <c r="F33" s="13" t="s">
        <v>15</v>
      </c>
    </row>
    <row r="34" spans="1:7" x14ac:dyDescent="0.15">
      <c r="A34" s="15" t="s">
        <v>29</v>
      </c>
      <c r="B34" s="5">
        <v>1</v>
      </c>
      <c r="C34" s="5">
        <v>80</v>
      </c>
      <c r="D34" s="5">
        <v>7</v>
      </c>
      <c r="E34" s="5"/>
      <c r="F34" s="13">
        <f>B34*C34*D34</f>
        <v>560</v>
      </c>
    </row>
    <row r="35" spans="1:7" x14ac:dyDescent="0.15">
      <c r="A35" s="15" t="s">
        <v>46</v>
      </c>
      <c r="B35" s="5">
        <v>1</v>
      </c>
      <c r="C35" s="5">
        <v>120</v>
      </c>
      <c r="D35" s="5">
        <v>7</v>
      </c>
      <c r="E35" s="5"/>
      <c r="F35" s="13">
        <f>B35*C35*D35</f>
        <v>840</v>
      </c>
    </row>
    <row r="36" spans="1:7" x14ac:dyDescent="0.15">
      <c r="A36" s="15" t="s">
        <v>97</v>
      </c>
      <c r="B36" s="5">
        <v>1</v>
      </c>
      <c r="C36" s="5">
        <v>100</v>
      </c>
      <c r="D36" s="5">
        <v>7</v>
      </c>
      <c r="E36" s="5"/>
      <c r="F36" s="13">
        <f>B36*C36*D36</f>
        <v>700</v>
      </c>
    </row>
    <row r="37" spans="1:7" x14ac:dyDescent="0.15">
      <c r="A37" s="15"/>
      <c r="B37" s="5"/>
      <c r="C37" s="5"/>
      <c r="D37" s="5"/>
      <c r="E37" s="5"/>
      <c r="F37" s="13">
        <f>B37*C37*D37</f>
        <v>0</v>
      </c>
    </row>
    <row r="38" spans="1:7" x14ac:dyDescent="0.15">
      <c r="A38" s="15"/>
      <c r="B38" s="5"/>
      <c r="C38" s="5"/>
      <c r="D38" s="5"/>
      <c r="E38" s="5"/>
      <c r="F38" s="13">
        <f>B38*C38*D38</f>
        <v>0</v>
      </c>
    </row>
    <row r="39" spans="1:7" x14ac:dyDescent="0.15">
      <c r="A39" s="14" t="s">
        <v>25</v>
      </c>
      <c r="B39" s="5" t="s">
        <v>26</v>
      </c>
      <c r="C39" s="5" t="s">
        <v>27</v>
      </c>
      <c r="D39" s="5" t="s">
        <v>61</v>
      </c>
      <c r="E39" s="5"/>
      <c r="F39" s="13" t="s">
        <v>15</v>
      </c>
    </row>
    <row r="40" spans="1:7" x14ac:dyDescent="0.15">
      <c r="A40" s="15" t="s">
        <v>88</v>
      </c>
      <c r="B40" s="5">
        <v>69</v>
      </c>
      <c r="C40" s="5">
        <v>40</v>
      </c>
      <c r="D40" s="5">
        <v>1</v>
      </c>
      <c r="E40" s="5"/>
      <c r="F40" s="13">
        <f>B40*C40*D40</f>
        <v>2760</v>
      </c>
    </row>
    <row r="41" spans="1:7" x14ac:dyDescent="0.15">
      <c r="A41" s="15" t="s">
        <v>30</v>
      </c>
      <c r="B41" s="5">
        <v>1</v>
      </c>
      <c r="C41" s="5">
        <v>1600</v>
      </c>
      <c r="D41" s="5"/>
      <c r="E41" s="5"/>
      <c r="F41" s="13">
        <f>B41*C41</f>
        <v>1600</v>
      </c>
    </row>
    <row r="42" spans="1:7" x14ac:dyDescent="0.15">
      <c r="A42" s="15"/>
      <c r="B42" s="5"/>
      <c r="C42" s="5"/>
      <c r="D42" s="5"/>
      <c r="E42" s="5"/>
      <c r="F42" s="13">
        <f>B42*C42</f>
        <v>0</v>
      </c>
      <c r="G42" s="69"/>
    </row>
    <row r="43" spans="1:7" x14ac:dyDescent="0.15">
      <c r="A43" s="15"/>
      <c r="B43" s="5"/>
      <c r="C43" s="5"/>
      <c r="D43" s="5"/>
      <c r="E43" s="5"/>
      <c r="F43" s="13">
        <f>B43*C43</f>
        <v>0</v>
      </c>
    </row>
    <row r="44" spans="1:7" x14ac:dyDescent="0.15">
      <c r="A44" s="15"/>
      <c r="B44" s="5"/>
      <c r="C44" s="5"/>
      <c r="D44" s="5"/>
      <c r="E44" s="5"/>
      <c r="F44" s="13"/>
    </row>
    <row r="45" spans="1:7" x14ac:dyDescent="0.15">
      <c r="A45" s="15"/>
      <c r="B45" s="5"/>
      <c r="C45" s="5"/>
      <c r="D45" s="5"/>
      <c r="E45" s="5"/>
      <c r="F45" s="13"/>
    </row>
    <row r="46" spans="1:7" x14ac:dyDescent="0.15">
      <c r="A46" s="15"/>
      <c r="B46" s="5"/>
      <c r="C46" s="5"/>
      <c r="D46" s="5"/>
      <c r="E46" s="5"/>
      <c r="F46" s="13"/>
    </row>
    <row r="47" spans="1:7" x14ac:dyDescent="0.15">
      <c r="A47" s="14"/>
      <c r="B47" s="5"/>
      <c r="C47" s="3"/>
      <c r="D47" s="3"/>
      <c r="E47" s="3"/>
      <c r="F47" s="11"/>
    </row>
    <row r="48" spans="1:7" x14ac:dyDescent="0.15">
      <c r="A48" s="14"/>
      <c r="B48" s="3"/>
      <c r="C48" s="3"/>
      <c r="D48" s="3"/>
      <c r="E48" s="3"/>
      <c r="F48" s="11"/>
    </row>
    <row r="49" spans="1:6" x14ac:dyDescent="0.15">
      <c r="A49" s="14"/>
      <c r="B49" s="3"/>
      <c r="C49" s="3"/>
      <c r="D49" s="3"/>
      <c r="E49" s="3"/>
      <c r="F49" s="11"/>
    </row>
    <row r="50" spans="1:6" ht="14" thickBot="1" x14ac:dyDescent="0.2">
      <c r="A50" s="16"/>
      <c r="B50" s="17"/>
      <c r="C50" s="17"/>
      <c r="D50" s="17"/>
      <c r="E50" s="17"/>
      <c r="F50" s="21"/>
    </row>
    <row r="51" spans="1:6" x14ac:dyDescent="0.15">
      <c r="A51" s="18"/>
      <c r="B51" s="19"/>
      <c r="C51" s="20"/>
      <c r="D51" s="23" t="s">
        <v>3</v>
      </c>
      <c r="E51" s="20"/>
      <c r="F51" s="22">
        <f>SUM(F7:F50)</f>
        <v>22616</v>
      </c>
    </row>
    <row r="52" spans="1:6" x14ac:dyDescent="0.15">
      <c r="D52" s="24" t="s">
        <v>31</v>
      </c>
      <c r="F52" s="22">
        <f>F51/8</f>
        <v>2827</v>
      </c>
    </row>
  </sheetData>
  <sheetProtection selectLockedCells="1" selectUnlockedCells="1"/>
  <mergeCells count="10">
    <mergeCell ref="B8:F8"/>
    <mergeCell ref="B9:F9"/>
    <mergeCell ref="B10:F10"/>
    <mergeCell ref="B11:F11"/>
    <mergeCell ref="A1:F1"/>
    <mergeCell ref="B3:C3"/>
    <mergeCell ref="B4:F4"/>
    <mergeCell ref="B5:F5"/>
    <mergeCell ref="B6:F6"/>
    <mergeCell ref="B7:F7"/>
  </mergeCells>
  <pageMargins left="0.55000000000000004" right="0.55000000000000004" top="0.5" bottom="0.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23" workbookViewId="0">
      <selection activeCell="C36" sqref="C36"/>
    </sheetView>
  </sheetViews>
  <sheetFormatPr baseColWidth="10" defaultColWidth="11.6640625" defaultRowHeight="13" x14ac:dyDescent="0.15"/>
  <cols>
    <col min="1" max="1" width="14.1640625" customWidth="1"/>
    <col min="2" max="2" width="13" customWidth="1"/>
    <col min="3" max="3" width="13.5" customWidth="1"/>
    <col min="6" max="6" width="11.83203125" bestFit="1" customWidth="1"/>
    <col min="7" max="7" width="12.6640625" bestFit="1" customWidth="1"/>
  </cols>
  <sheetData>
    <row r="1" spans="1:8" x14ac:dyDescent="0.15">
      <c r="A1" s="227" t="s">
        <v>4</v>
      </c>
      <c r="B1" s="228"/>
      <c r="C1" s="228"/>
      <c r="D1" s="228"/>
      <c r="E1" s="228"/>
      <c r="F1" s="229"/>
    </row>
    <row r="2" spans="1:8" x14ac:dyDescent="0.15">
      <c r="A2" s="10" t="s">
        <v>83</v>
      </c>
      <c r="B2" s="3"/>
      <c r="C2" s="3"/>
      <c r="D2" s="3"/>
      <c r="E2" s="3"/>
      <c r="F2" s="11"/>
    </row>
    <row r="3" spans="1:8" x14ac:dyDescent="0.15">
      <c r="A3" s="12" t="s">
        <v>5</v>
      </c>
      <c r="B3" s="217" t="s">
        <v>96</v>
      </c>
      <c r="C3" s="217"/>
      <c r="D3" s="4" t="s">
        <v>6</v>
      </c>
      <c r="E3" s="106" t="s">
        <v>95</v>
      </c>
      <c r="F3" s="107"/>
    </row>
    <row r="4" spans="1:8" x14ac:dyDescent="0.15">
      <c r="A4" s="12" t="s">
        <v>7</v>
      </c>
      <c r="B4" s="222">
        <v>1</v>
      </c>
      <c r="C4" s="222"/>
      <c r="D4" s="222"/>
      <c r="E4" s="222"/>
      <c r="F4" s="223"/>
    </row>
    <row r="5" spans="1:8" x14ac:dyDescent="0.15">
      <c r="A5" s="12" t="s">
        <v>37</v>
      </c>
      <c r="B5" s="224">
        <v>3</v>
      </c>
      <c r="C5" s="225"/>
      <c r="D5" s="225"/>
      <c r="E5" s="225"/>
      <c r="F5" s="226"/>
    </row>
    <row r="6" spans="1:8" x14ac:dyDescent="0.15">
      <c r="A6" s="12" t="s">
        <v>8</v>
      </c>
      <c r="B6" s="222">
        <v>8</v>
      </c>
      <c r="C6" s="222"/>
      <c r="D6" s="222"/>
      <c r="E6" s="222"/>
      <c r="F6" s="223"/>
    </row>
    <row r="7" spans="1:8" x14ac:dyDescent="0.15">
      <c r="A7" s="12" t="s">
        <v>9</v>
      </c>
      <c r="B7" s="222">
        <v>12</v>
      </c>
      <c r="C7" s="222"/>
      <c r="D7" s="222"/>
      <c r="E7" s="222"/>
      <c r="F7" s="223"/>
    </row>
    <row r="8" spans="1:8" x14ac:dyDescent="0.15">
      <c r="A8" s="12"/>
      <c r="B8" s="215">
        <v>2</v>
      </c>
      <c r="C8" s="215"/>
      <c r="D8" s="215"/>
      <c r="E8" s="215"/>
      <c r="F8" s="216"/>
    </row>
    <row r="9" spans="1:8" x14ac:dyDescent="0.15">
      <c r="A9" s="12"/>
      <c r="B9" s="215"/>
      <c r="C9" s="215"/>
      <c r="D9" s="215"/>
      <c r="E9" s="215"/>
      <c r="F9" s="216"/>
    </row>
    <row r="10" spans="1:8" x14ac:dyDescent="0.15">
      <c r="A10" s="12" t="s">
        <v>122</v>
      </c>
      <c r="B10" s="215" t="s">
        <v>123</v>
      </c>
      <c r="C10" s="215"/>
      <c r="D10" s="215"/>
      <c r="E10" s="215"/>
      <c r="F10" s="216"/>
    </row>
    <row r="11" spans="1:8" x14ac:dyDescent="0.15">
      <c r="A11" s="12"/>
      <c r="B11" s="217"/>
      <c r="C11" s="217"/>
      <c r="D11" s="217"/>
      <c r="E11" s="217"/>
      <c r="F11" s="218"/>
    </row>
    <row r="12" spans="1:8" x14ac:dyDescent="0.15">
      <c r="A12" s="14" t="s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13" t="s">
        <v>15</v>
      </c>
    </row>
    <row r="13" spans="1:8" x14ac:dyDescent="0.15">
      <c r="A13" s="15" t="s">
        <v>66</v>
      </c>
      <c r="B13" s="5"/>
      <c r="C13" s="5"/>
      <c r="D13" s="5">
        <v>1200</v>
      </c>
      <c r="E13" s="5">
        <v>30</v>
      </c>
      <c r="F13" s="13">
        <f>(0.195*D13)+B13+C13+E13</f>
        <v>264</v>
      </c>
    </row>
    <row r="14" spans="1:8" x14ac:dyDescent="0.15">
      <c r="A14" s="15" t="s">
        <v>66</v>
      </c>
      <c r="B14" s="5"/>
      <c r="C14" s="5"/>
      <c r="D14" s="5">
        <v>1800</v>
      </c>
      <c r="E14" s="5">
        <v>30</v>
      </c>
      <c r="F14" s="13">
        <f t="shared" ref="F14:F19" si="0">(0.135*D14)+B14+C14+E14</f>
        <v>273</v>
      </c>
    </row>
    <row r="15" spans="1:8" x14ac:dyDescent="0.15">
      <c r="A15" s="15" t="s">
        <v>66</v>
      </c>
      <c r="B15" s="5"/>
      <c r="C15" s="5"/>
      <c r="D15" s="5">
        <v>1800</v>
      </c>
      <c r="E15" s="5">
        <v>30</v>
      </c>
      <c r="F15" s="13">
        <f t="shared" si="0"/>
        <v>273</v>
      </c>
    </row>
    <row r="16" spans="1:8" x14ac:dyDescent="0.15">
      <c r="A16" s="15" t="s">
        <v>66</v>
      </c>
      <c r="B16" s="5"/>
      <c r="C16" s="5"/>
      <c r="D16" s="5">
        <v>1800</v>
      </c>
      <c r="E16" s="5">
        <v>30</v>
      </c>
      <c r="F16" s="13">
        <f t="shared" si="0"/>
        <v>273</v>
      </c>
      <c r="G16" s="8"/>
      <c r="H16" s="40"/>
    </row>
    <row r="17" spans="1:8" x14ac:dyDescent="0.15">
      <c r="A17" s="15" t="s">
        <v>121</v>
      </c>
      <c r="B17" s="5"/>
      <c r="C17" s="5">
        <v>4500</v>
      </c>
      <c r="D17" s="5">
        <v>1800</v>
      </c>
      <c r="E17" s="5">
        <v>30</v>
      </c>
      <c r="F17" s="13">
        <f>(0.227*D17)+(0.19*D17)+E17</f>
        <v>780.6</v>
      </c>
      <c r="G17" s="8"/>
    </row>
    <row r="18" spans="1:8" x14ac:dyDescent="0.15">
      <c r="A18" s="15"/>
      <c r="B18" s="5"/>
      <c r="C18" s="5"/>
      <c r="D18" s="5"/>
      <c r="E18" s="5"/>
      <c r="F18" s="13">
        <f t="shared" si="0"/>
        <v>0</v>
      </c>
      <c r="G18" s="8"/>
    </row>
    <row r="19" spans="1:8" x14ac:dyDescent="0.15">
      <c r="A19" s="15"/>
      <c r="B19" s="5"/>
      <c r="C19" s="5"/>
      <c r="D19" s="5"/>
      <c r="E19" s="5"/>
      <c r="F19" s="13">
        <f t="shared" si="0"/>
        <v>0</v>
      </c>
    </row>
    <row r="20" spans="1:8" x14ac:dyDescent="0.15">
      <c r="A20" s="15"/>
      <c r="B20" s="5"/>
      <c r="C20" s="5"/>
      <c r="D20" s="5"/>
      <c r="E20" s="5"/>
      <c r="F20" s="13">
        <f>(0.135*D20)+B20+C20+E20</f>
        <v>0</v>
      </c>
    </row>
    <row r="21" spans="1:8" x14ac:dyDescent="0.15">
      <c r="A21" s="14" t="s">
        <v>63</v>
      </c>
      <c r="B21" s="5" t="s">
        <v>56</v>
      </c>
      <c r="C21" s="5" t="s">
        <v>85</v>
      </c>
      <c r="D21" s="5" t="s">
        <v>19</v>
      </c>
      <c r="E21" s="5"/>
      <c r="F21" s="13" t="s">
        <v>15</v>
      </c>
    </row>
    <row r="22" spans="1:8" x14ac:dyDescent="0.15">
      <c r="A22" s="15" t="s">
        <v>89</v>
      </c>
      <c r="B22" s="5">
        <v>10</v>
      </c>
      <c r="C22" s="5">
        <v>126</v>
      </c>
      <c r="D22" s="5">
        <v>8</v>
      </c>
      <c r="E22" s="5"/>
      <c r="F22" s="13">
        <f>B22*C22*D22</f>
        <v>10080</v>
      </c>
    </row>
    <row r="23" spans="1:8" x14ac:dyDescent="0.15">
      <c r="A23" s="15" t="s">
        <v>43</v>
      </c>
      <c r="B23" s="5">
        <v>6</v>
      </c>
      <c r="C23" s="5">
        <v>99</v>
      </c>
      <c r="D23" s="5">
        <v>8</v>
      </c>
      <c r="E23" s="5"/>
      <c r="F23" s="13">
        <f>B23*C23*D23</f>
        <v>4752</v>
      </c>
    </row>
    <row r="24" spans="1:8" x14ac:dyDescent="0.15">
      <c r="A24" s="15"/>
      <c r="B24" s="5"/>
      <c r="C24" s="5"/>
      <c r="D24" s="5"/>
      <c r="E24" s="5"/>
      <c r="F24" s="13">
        <f>B24*C24*D24</f>
        <v>0</v>
      </c>
    </row>
    <row r="25" spans="1:8" x14ac:dyDescent="0.15">
      <c r="A25" s="15"/>
      <c r="B25" s="5"/>
      <c r="C25" s="5"/>
      <c r="D25" s="5"/>
      <c r="E25" s="5"/>
      <c r="F25" s="13">
        <f>B25*C25*D25</f>
        <v>0</v>
      </c>
      <c r="H25" s="38"/>
    </row>
    <row r="26" spans="1:8" x14ac:dyDescent="0.15">
      <c r="A26" s="15"/>
      <c r="B26" s="5"/>
      <c r="C26" s="5"/>
      <c r="D26" s="5"/>
      <c r="E26" s="5"/>
      <c r="F26" s="13"/>
    </row>
    <row r="27" spans="1:8" x14ac:dyDescent="0.15">
      <c r="A27" s="15"/>
      <c r="B27" s="5"/>
      <c r="C27" s="5"/>
      <c r="D27" s="5"/>
      <c r="E27" s="5"/>
      <c r="F27" s="13">
        <f>B27*C27*D27</f>
        <v>0</v>
      </c>
    </row>
    <row r="28" spans="1:8" x14ac:dyDescent="0.15">
      <c r="A28" s="14" t="s">
        <v>20</v>
      </c>
      <c r="B28" s="5" t="s">
        <v>17</v>
      </c>
      <c r="C28" s="5" t="s">
        <v>21</v>
      </c>
      <c r="D28" s="5" t="s">
        <v>22</v>
      </c>
      <c r="E28" s="5"/>
      <c r="F28" s="13" t="s">
        <v>15</v>
      </c>
    </row>
    <row r="29" spans="1:8" x14ac:dyDescent="0.15">
      <c r="A29" s="15" t="s">
        <v>33</v>
      </c>
      <c r="B29" s="5">
        <v>26</v>
      </c>
      <c r="C29" s="5">
        <v>28.5</v>
      </c>
      <c r="D29" s="5">
        <v>8</v>
      </c>
      <c r="E29" s="5"/>
      <c r="F29" s="13">
        <f>B29*C29*D29</f>
        <v>5928</v>
      </c>
    </row>
    <row r="30" spans="1:8" x14ac:dyDescent="0.15">
      <c r="A30" s="15" t="s">
        <v>33</v>
      </c>
      <c r="B30" s="5">
        <v>26</v>
      </c>
      <c r="C30" s="5">
        <v>38</v>
      </c>
      <c r="D30" s="5">
        <v>1</v>
      </c>
      <c r="E30" s="5"/>
      <c r="F30" s="13">
        <f>B30*C30*D30</f>
        <v>988</v>
      </c>
    </row>
    <row r="31" spans="1:8" x14ac:dyDescent="0.15">
      <c r="A31" s="15"/>
      <c r="B31" s="5"/>
      <c r="C31" s="5"/>
      <c r="D31" s="5"/>
      <c r="E31" s="5"/>
      <c r="F31" s="13">
        <f>B31*C31*D31</f>
        <v>0</v>
      </c>
    </row>
    <row r="32" spans="1:8" x14ac:dyDescent="0.15">
      <c r="A32" s="15"/>
      <c r="B32" s="5"/>
      <c r="C32" s="5"/>
      <c r="D32" s="5"/>
      <c r="E32" s="5"/>
      <c r="F32" s="13">
        <f>B32*C32*D32</f>
        <v>0</v>
      </c>
    </row>
    <row r="33" spans="1:7" x14ac:dyDescent="0.15">
      <c r="A33" s="14" t="s">
        <v>23</v>
      </c>
      <c r="B33" s="5" t="s">
        <v>17</v>
      </c>
      <c r="C33" s="5" t="s">
        <v>24</v>
      </c>
      <c r="D33" s="5" t="s">
        <v>22</v>
      </c>
      <c r="E33" s="5"/>
      <c r="F33" s="13" t="s">
        <v>15</v>
      </c>
    </row>
    <row r="34" spans="1:7" x14ac:dyDescent="0.15">
      <c r="A34" s="15" t="s">
        <v>78</v>
      </c>
      <c r="B34" s="5">
        <v>1</v>
      </c>
      <c r="C34" s="5">
        <v>100</v>
      </c>
      <c r="D34" s="5">
        <v>9</v>
      </c>
      <c r="E34" s="5"/>
      <c r="F34" s="13">
        <f>B34*C34*D34</f>
        <v>900</v>
      </c>
    </row>
    <row r="35" spans="1:7" x14ac:dyDescent="0.15">
      <c r="A35" s="15" t="s">
        <v>29</v>
      </c>
      <c r="B35" s="5">
        <v>2</v>
      </c>
      <c r="C35" s="5">
        <v>90</v>
      </c>
      <c r="D35" s="5">
        <v>9</v>
      </c>
      <c r="E35" s="5"/>
      <c r="F35" s="13">
        <f>B35*C35*D35</f>
        <v>1620</v>
      </c>
    </row>
    <row r="36" spans="1:7" x14ac:dyDescent="0.15">
      <c r="A36" s="15" t="s">
        <v>44</v>
      </c>
      <c r="B36" s="5">
        <v>1</v>
      </c>
      <c r="C36" s="5">
        <v>100</v>
      </c>
      <c r="D36" s="5">
        <v>9</v>
      </c>
      <c r="E36" s="5"/>
      <c r="F36" s="13">
        <f>B36*C36*D36</f>
        <v>900</v>
      </c>
    </row>
    <row r="37" spans="1:7" x14ac:dyDescent="0.15">
      <c r="A37" s="15" t="s">
        <v>77</v>
      </c>
      <c r="B37" s="5">
        <v>4</v>
      </c>
      <c r="C37" s="5">
        <v>60</v>
      </c>
      <c r="D37" s="5">
        <v>9</v>
      </c>
      <c r="E37" s="5"/>
      <c r="F37" s="13">
        <f>B37*C37*D37</f>
        <v>2160</v>
      </c>
    </row>
    <row r="38" spans="1:7" x14ac:dyDescent="0.15">
      <c r="A38" s="66" t="s">
        <v>46</v>
      </c>
      <c r="B38" s="67">
        <v>1</v>
      </c>
      <c r="C38" s="67">
        <v>120</v>
      </c>
      <c r="D38" s="67">
        <v>9</v>
      </c>
      <c r="E38" s="5"/>
      <c r="F38" s="13">
        <f>B38*C38*D38</f>
        <v>1080</v>
      </c>
    </row>
    <row r="39" spans="1:7" x14ac:dyDescent="0.15">
      <c r="A39" s="14" t="s">
        <v>25</v>
      </c>
      <c r="B39" s="5" t="s">
        <v>26</v>
      </c>
      <c r="C39" s="5" t="s">
        <v>27</v>
      </c>
      <c r="D39" s="5"/>
      <c r="E39" s="5"/>
      <c r="F39" s="13" t="s">
        <v>15</v>
      </c>
    </row>
    <row r="40" spans="1:7" x14ac:dyDescent="0.15">
      <c r="A40" s="15" t="s">
        <v>28</v>
      </c>
      <c r="B40" s="5">
        <v>26</v>
      </c>
      <c r="C40" s="5">
        <v>125</v>
      </c>
      <c r="D40" s="5"/>
      <c r="E40" s="5"/>
      <c r="F40" s="13">
        <f>B40*C40</f>
        <v>3250</v>
      </c>
    </row>
    <row r="41" spans="1:7" x14ac:dyDescent="0.15">
      <c r="A41" s="15" t="s">
        <v>30</v>
      </c>
      <c r="B41" s="5">
        <v>1</v>
      </c>
      <c r="C41" s="5">
        <v>1600</v>
      </c>
      <c r="D41" s="5"/>
      <c r="E41" s="5"/>
      <c r="F41" s="13">
        <f>B41*C41</f>
        <v>1600</v>
      </c>
    </row>
    <row r="42" spans="1:7" x14ac:dyDescent="0.15">
      <c r="A42" s="15"/>
      <c r="B42" s="5"/>
      <c r="C42" s="5"/>
      <c r="D42" s="5"/>
      <c r="E42" s="5"/>
      <c r="F42" s="13">
        <f>B42*C42</f>
        <v>0</v>
      </c>
      <c r="G42" s="69"/>
    </row>
    <row r="43" spans="1:7" x14ac:dyDescent="0.15">
      <c r="A43" s="15" t="s">
        <v>41</v>
      </c>
      <c r="B43" s="5">
        <v>1</v>
      </c>
      <c r="C43" s="5">
        <v>1300</v>
      </c>
      <c r="D43" s="5"/>
      <c r="E43" s="5"/>
      <c r="F43" s="13">
        <f>B43*C43</f>
        <v>1300</v>
      </c>
    </row>
    <row r="44" spans="1:7" x14ac:dyDescent="0.15">
      <c r="A44" s="15"/>
      <c r="B44" s="5"/>
      <c r="C44" s="5"/>
      <c r="D44" s="5"/>
      <c r="E44" s="5"/>
      <c r="F44" s="13"/>
    </row>
    <row r="45" spans="1:7" x14ac:dyDescent="0.15">
      <c r="A45" s="15"/>
      <c r="B45" s="5"/>
      <c r="C45" s="5"/>
      <c r="D45" s="5"/>
      <c r="E45" s="5"/>
      <c r="F45" s="13"/>
    </row>
    <row r="46" spans="1:7" x14ac:dyDescent="0.15">
      <c r="A46" s="15"/>
      <c r="B46" s="5"/>
      <c r="C46" s="5"/>
      <c r="D46" s="5"/>
      <c r="E46" s="5"/>
      <c r="F46" s="13"/>
    </row>
    <row r="47" spans="1:7" x14ac:dyDescent="0.15">
      <c r="A47" s="14"/>
      <c r="B47" s="5"/>
      <c r="C47" s="3"/>
      <c r="D47" s="3"/>
      <c r="E47" s="3"/>
      <c r="F47" s="11"/>
    </row>
    <row r="48" spans="1:7" x14ac:dyDescent="0.15">
      <c r="A48" s="14"/>
      <c r="B48" s="3"/>
      <c r="C48" s="3"/>
      <c r="D48" s="3"/>
      <c r="E48" s="3"/>
      <c r="F48" s="11"/>
    </row>
    <row r="49" spans="1:6" x14ac:dyDescent="0.15">
      <c r="A49" s="14"/>
      <c r="B49" s="3"/>
      <c r="C49" s="3"/>
      <c r="D49" s="3"/>
      <c r="E49" s="3"/>
      <c r="F49" s="11"/>
    </row>
    <row r="50" spans="1:6" ht="14" thickBot="1" x14ac:dyDescent="0.2">
      <c r="A50" s="16"/>
      <c r="B50" s="17"/>
      <c r="C50" s="17"/>
      <c r="D50" s="17"/>
      <c r="E50" s="17"/>
      <c r="F50" s="21"/>
    </row>
    <row r="51" spans="1:6" x14ac:dyDescent="0.15">
      <c r="A51" s="18"/>
      <c r="B51" s="19"/>
      <c r="C51" s="20"/>
      <c r="D51" s="23" t="s">
        <v>3</v>
      </c>
      <c r="E51" s="20"/>
      <c r="F51" s="22">
        <f>SUM(F7:F50)</f>
        <v>36421.599999999999</v>
      </c>
    </row>
    <row r="52" spans="1:6" x14ac:dyDescent="0.15">
      <c r="D52" s="24" t="s">
        <v>31</v>
      </c>
      <c r="F52" s="22">
        <f>F51/14</f>
        <v>2601.542857142857</v>
      </c>
    </row>
  </sheetData>
  <sheetProtection selectLockedCells="1" selectUnlockedCells="1"/>
  <mergeCells count="10">
    <mergeCell ref="B8:F8"/>
    <mergeCell ref="B9:F9"/>
    <mergeCell ref="B10:F10"/>
    <mergeCell ref="B11:F11"/>
    <mergeCell ref="A1:F1"/>
    <mergeCell ref="B3:C3"/>
    <mergeCell ref="B4:F4"/>
    <mergeCell ref="B5:F5"/>
    <mergeCell ref="B6:F6"/>
    <mergeCell ref="B7:F7"/>
  </mergeCells>
  <phoneticPr fontId="2" type="noConversion"/>
  <pageMargins left="0.55000000000000004" right="0.55000000000000004" top="0.5" bottom="0.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4" sqref="A4:F52"/>
    </sheetView>
  </sheetViews>
  <sheetFormatPr baseColWidth="10" defaultColWidth="11.6640625" defaultRowHeight="13" x14ac:dyDescent="0.15"/>
  <cols>
    <col min="1" max="1" width="16.6640625" customWidth="1"/>
    <col min="2" max="2" width="13" customWidth="1"/>
    <col min="3" max="3" width="13.5" customWidth="1"/>
    <col min="6" max="6" width="11.83203125" bestFit="1" customWidth="1"/>
    <col min="7" max="7" width="12.6640625" bestFit="1" customWidth="1"/>
  </cols>
  <sheetData>
    <row r="1" spans="1:8" x14ac:dyDescent="0.15">
      <c r="A1" s="230" t="s">
        <v>4</v>
      </c>
      <c r="B1" s="231"/>
      <c r="C1" s="231"/>
      <c r="D1" s="231"/>
      <c r="E1" s="231"/>
      <c r="F1" s="232"/>
    </row>
    <row r="2" spans="1:8" x14ac:dyDescent="0.15">
      <c r="A2" s="10" t="s">
        <v>139</v>
      </c>
      <c r="B2" s="3"/>
      <c r="C2" s="3"/>
      <c r="D2" s="3"/>
      <c r="E2" s="3"/>
      <c r="F2" s="11"/>
    </row>
    <row r="3" spans="1:8" x14ac:dyDescent="0.15">
      <c r="A3" s="12" t="s">
        <v>5</v>
      </c>
      <c r="B3" s="111" t="s">
        <v>103</v>
      </c>
      <c r="C3" s="111"/>
      <c r="D3" s="4" t="s">
        <v>6</v>
      </c>
      <c r="E3" s="233" t="s">
        <v>104</v>
      </c>
      <c r="F3" s="234"/>
    </row>
    <row r="4" spans="1:8" x14ac:dyDescent="0.15">
      <c r="A4" s="12" t="s">
        <v>7</v>
      </c>
      <c r="B4" s="222">
        <v>1</v>
      </c>
      <c r="C4" s="222"/>
      <c r="D4" s="222"/>
      <c r="E4" s="222"/>
      <c r="F4" s="223"/>
    </row>
    <row r="5" spans="1:8" x14ac:dyDescent="0.15">
      <c r="A5" s="12" t="s">
        <v>8</v>
      </c>
      <c r="B5" s="224">
        <v>4</v>
      </c>
      <c r="C5" s="225"/>
      <c r="D5" s="225"/>
      <c r="E5" s="225"/>
      <c r="F5" s="226"/>
    </row>
    <row r="6" spans="1:8" x14ac:dyDescent="0.15">
      <c r="A6" s="12" t="s">
        <v>37</v>
      </c>
      <c r="B6" s="222">
        <v>3</v>
      </c>
      <c r="C6" s="222"/>
      <c r="D6" s="222"/>
      <c r="E6" s="222"/>
      <c r="F6" s="223"/>
    </row>
    <row r="7" spans="1:8" x14ac:dyDescent="0.15">
      <c r="A7" s="12" t="s">
        <v>9</v>
      </c>
      <c r="B7" s="222">
        <v>8</v>
      </c>
      <c r="C7" s="222"/>
      <c r="D7" s="222"/>
      <c r="E7" s="222"/>
      <c r="F7" s="223"/>
    </row>
    <row r="8" spans="1:8" x14ac:dyDescent="0.15">
      <c r="A8" s="12"/>
      <c r="B8" s="215"/>
      <c r="C8" s="215"/>
      <c r="D8" s="215"/>
      <c r="E8" s="215"/>
      <c r="F8" s="216"/>
    </row>
    <row r="9" spans="1:8" x14ac:dyDescent="0.15">
      <c r="A9" s="12"/>
      <c r="B9" s="215"/>
      <c r="C9" s="215"/>
      <c r="D9" s="215"/>
      <c r="E9" s="215"/>
      <c r="F9" s="216"/>
    </row>
    <row r="10" spans="1:8" x14ac:dyDescent="0.15">
      <c r="A10" s="12"/>
      <c r="B10" s="215"/>
      <c r="C10" s="215"/>
      <c r="D10" s="215"/>
      <c r="E10" s="215"/>
      <c r="F10" s="216"/>
    </row>
    <row r="11" spans="1:8" x14ac:dyDescent="0.15">
      <c r="A11" s="12"/>
      <c r="B11" s="217"/>
      <c r="C11" s="217"/>
      <c r="D11" s="217"/>
      <c r="E11" s="217"/>
      <c r="F11" s="218"/>
    </row>
    <row r="12" spans="1:8" x14ac:dyDescent="0.15">
      <c r="A12" s="14" t="s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13" t="s">
        <v>15</v>
      </c>
    </row>
    <row r="13" spans="1:8" x14ac:dyDescent="0.15">
      <c r="A13" s="15" t="s">
        <v>92</v>
      </c>
      <c r="B13" s="5"/>
      <c r="C13" s="5">
        <v>420</v>
      </c>
      <c r="D13" s="5">
        <v>1000</v>
      </c>
      <c r="E13" s="5"/>
      <c r="F13" s="13">
        <f>(0.195*D13)+B13+C13+E13</f>
        <v>615</v>
      </c>
    </row>
    <row r="14" spans="1:8" x14ac:dyDescent="0.15">
      <c r="A14" s="15" t="s">
        <v>92</v>
      </c>
      <c r="B14" s="5"/>
      <c r="C14" s="5">
        <v>420</v>
      </c>
      <c r="D14" s="5">
        <v>1000</v>
      </c>
      <c r="E14" s="5"/>
      <c r="F14" s="13">
        <f>(0.195*D14)+B14+C14+E14</f>
        <v>615</v>
      </c>
    </row>
    <row r="15" spans="1:8" x14ac:dyDescent="0.15">
      <c r="A15" s="15" t="s">
        <v>92</v>
      </c>
      <c r="B15" s="5"/>
      <c r="C15" s="5">
        <v>420</v>
      </c>
      <c r="D15" s="5">
        <v>1000</v>
      </c>
      <c r="E15" s="5"/>
      <c r="F15" s="13">
        <f>(0.195*D15)+B15+C15+E15</f>
        <v>615</v>
      </c>
    </row>
    <row r="16" spans="1:8" x14ac:dyDescent="0.15">
      <c r="A16" s="15"/>
      <c r="B16" s="5"/>
      <c r="C16" s="5"/>
      <c r="D16" s="5"/>
      <c r="E16" s="5"/>
      <c r="F16" s="13">
        <f>(0.195*D16)+B16+C16+E16</f>
        <v>0</v>
      </c>
      <c r="G16" s="8"/>
      <c r="H16" s="40"/>
    </row>
    <row r="17" spans="1:7" x14ac:dyDescent="0.15">
      <c r="A17" s="15"/>
      <c r="B17" s="5"/>
      <c r="C17" s="5"/>
      <c r="D17" s="5"/>
      <c r="E17" s="5"/>
      <c r="F17" s="13">
        <f>(0.135*D17)+B17+C17+E17</f>
        <v>0</v>
      </c>
      <c r="G17" s="8"/>
    </row>
    <row r="18" spans="1:7" x14ac:dyDescent="0.15">
      <c r="A18" s="15"/>
      <c r="B18" s="5"/>
      <c r="C18" s="5"/>
      <c r="D18" s="5"/>
      <c r="E18" s="5"/>
      <c r="F18" s="13">
        <f>(0.135*D18)+B18+C18+E18</f>
        <v>0</v>
      </c>
      <c r="G18" s="8"/>
    </row>
    <row r="19" spans="1:7" x14ac:dyDescent="0.15">
      <c r="A19" s="15"/>
      <c r="B19" s="5"/>
      <c r="C19" s="5"/>
      <c r="D19" s="5"/>
      <c r="E19" s="5"/>
      <c r="F19" s="13">
        <f>(0.135*D19)+B19+C19+E19</f>
        <v>0</v>
      </c>
    </row>
    <row r="20" spans="1:7" x14ac:dyDescent="0.15">
      <c r="A20" s="15"/>
      <c r="B20" s="5"/>
      <c r="C20" s="5"/>
      <c r="D20" s="5"/>
      <c r="E20" s="5"/>
      <c r="F20" s="13">
        <f>(0.135*D20)+B20+C20+E20</f>
        <v>0</v>
      </c>
    </row>
    <row r="21" spans="1:7" x14ac:dyDescent="0.15">
      <c r="A21" s="14" t="s">
        <v>90</v>
      </c>
      <c r="B21" s="5" t="s">
        <v>60</v>
      </c>
      <c r="C21" s="5" t="s">
        <v>85</v>
      </c>
      <c r="D21" s="5" t="s">
        <v>19</v>
      </c>
      <c r="E21" s="5"/>
      <c r="F21" s="13" t="s">
        <v>15</v>
      </c>
    </row>
    <row r="22" spans="1:7" x14ac:dyDescent="0.15">
      <c r="A22" s="15" t="s">
        <v>72</v>
      </c>
      <c r="B22" s="5">
        <v>6</v>
      </c>
      <c r="C22" s="5">
        <v>44</v>
      </c>
      <c r="D22" s="5">
        <v>6</v>
      </c>
      <c r="E22" s="5"/>
      <c r="F22" s="13">
        <f>B22*C22*D22</f>
        <v>1584</v>
      </c>
    </row>
    <row r="23" spans="1:7" x14ac:dyDescent="0.15">
      <c r="A23" s="15" t="s">
        <v>73</v>
      </c>
      <c r="B23" s="5">
        <v>4</v>
      </c>
      <c r="C23" s="5">
        <v>32</v>
      </c>
      <c r="D23" s="5">
        <v>6</v>
      </c>
      <c r="E23" s="5"/>
      <c r="F23" s="13">
        <f>B23*C23*D23</f>
        <v>768</v>
      </c>
    </row>
    <row r="24" spans="1:7" x14ac:dyDescent="0.15">
      <c r="A24" s="15" t="s">
        <v>86</v>
      </c>
      <c r="B24" s="5">
        <v>16</v>
      </c>
      <c r="C24" s="5">
        <v>18</v>
      </c>
      <c r="D24" s="5">
        <v>6</v>
      </c>
      <c r="E24" s="5"/>
      <c r="F24" s="13">
        <f>B24*C24*D24</f>
        <v>1728</v>
      </c>
    </row>
    <row r="25" spans="1:7" x14ac:dyDescent="0.15">
      <c r="A25" s="15"/>
      <c r="B25" s="5"/>
      <c r="C25" s="5"/>
      <c r="D25" s="5"/>
      <c r="E25" s="5"/>
      <c r="F25" s="13"/>
    </row>
    <row r="26" spans="1:7" x14ac:dyDescent="0.15">
      <c r="A26" s="15"/>
      <c r="B26" s="5"/>
      <c r="C26" s="5"/>
      <c r="D26" s="5"/>
      <c r="E26" s="5"/>
      <c r="F26" s="13"/>
    </row>
    <row r="27" spans="1:7" x14ac:dyDescent="0.15">
      <c r="A27" s="15"/>
      <c r="B27" s="5"/>
      <c r="C27" s="5"/>
      <c r="D27" s="5"/>
      <c r="E27" s="5"/>
      <c r="F27" s="13">
        <f>B27*C27*D27</f>
        <v>0</v>
      </c>
    </row>
    <row r="28" spans="1:7" x14ac:dyDescent="0.15">
      <c r="A28" s="14" t="s">
        <v>20</v>
      </c>
      <c r="B28" s="5" t="s">
        <v>17</v>
      </c>
      <c r="C28" s="5" t="s">
        <v>21</v>
      </c>
      <c r="D28" s="5" t="s">
        <v>22</v>
      </c>
      <c r="E28" s="5"/>
      <c r="F28" s="13" t="s">
        <v>15</v>
      </c>
    </row>
    <row r="29" spans="1:7" x14ac:dyDescent="0.15">
      <c r="A29" s="15" t="s">
        <v>33</v>
      </c>
      <c r="B29" s="5">
        <v>16</v>
      </c>
      <c r="C29" s="5">
        <v>5</v>
      </c>
      <c r="D29" s="5">
        <v>7</v>
      </c>
      <c r="E29" s="5"/>
      <c r="F29" s="13">
        <f>B29*C29*D29</f>
        <v>560</v>
      </c>
    </row>
    <row r="30" spans="1:7" x14ac:dyDescent="0.15">
      <c r="A30" s="15"/>
      <c r="B30" s="5"/>
      <c r="C30" s="5"/>
      <c r="D30" s="5"/>
      <c r="E30" s="5"/>
      <c r="F30" s="13">
        <f>B30*C30*D30</f>
        <v>0</v>
      </c>
    </row>
    <row r="31" spans="1:7" x14ac:dyDescent="0.15">
      <c r="A31" s="15"/>
      <c r="B31" s="5"/>
      <c r="C31" s="5"/>
      <c r="D31" s="5"/>
      <c r="E31" s="5"/>
      <c r="F31" s="13">
        <f>B31*C31*D31</f>
        <v>0</v>
      </c>
    </row>
    <row r="32" spans="1:7" x14ac:dyDescent="0.15">
      <c r="A32" s="15"/>
      <c r="B32" s="5"/>
      <c r="C32" s="5"/>
      <c r="D32" s="5"/>
      <c r="E32" s="5"/>
      <c r="F32" s="13">
        <f>B32*C32*D32</f>
        <v>0</v>
      </c>
    </row>
    <row r="33" spans="1:9" x14ac:dyDescent="0.15">
      <c r="A33" s="14" t="s">
        <v>23</v>
      </c>
      <c r="B33" s="5" t="s">
        <v>17</v>
      </c>
      <c r="C33" s="5" t="s">
        <v>24</v>
      </c>
      <c r="D33" s="5" t="s">
        <v>22</v>
      </c>
      <c r="E33" s="5"/>
      <c r="F33" s="13" t="s">
        <v>15</v>
      </c>
    </row>
    <row r="34" spans="1:9" x14ac:dyDescent="0.15">
      <c r="A34" s="15"/>
      <c r="B34" s="5"/>
      <c r="C34" s="5"/>
      <c r="D34" s="5"/>
      <c r="E34" s="5"/>
      <c r="F34" s="13">
        <f>B34*C34*D34</f>
        <v>0</v>
      </c>
    </row>
    <row r="35" spans="1:9" x14ac:dyDescent="0.15">
      <c r="A35" s="15" t="s">
        <v>29</v>
      </c>
      <c r="B35" s="5">
        <v>2</v>
      </c>
      <c r="C35" s="5">
        <v>80</v>
      </c>
      <c r="D35" s="5">
        <v>7</v>
      </c>
      <c r="E35" s="5"/>
      <c r="F35" s="13">
        <f>B35*C35*D35</f>
        <v>1120</v>
      </c>
    </row>
    <row r="36" spans="1:9" x14ac:dyDescent="0.15">
      <c r="A36" s="15"/>
      <c r="B36" s="5"/>
      <c r="C36" s="5"/>
      <c r="D36" s="5"/>
      <c r="E36" s="5"/>
      <c r="F36" s="13">
        <f>B36*C36*D36</f>
        <v>0</v>
      </c>
    </row>
    <row r="37" spans="1:9" x14ac:dyDescent="0.15">
      <c r="A37" s="15" t="s">
        <v>97</v>
      </c>
      <c r="B37" s="5">
        <v>1</v>
      </c>
      <c r="C37" s="5">
        <v>100</v>
      </c>
      <c r="D37" s="5">
        <v>7</v>
      </c>
      <c r="E37" s="5"/>
      <c r="F37" s="13">
        <f>B37*C37*D37</f>
        <v>700</v>
      </c>
    </row>
    <row r="38" spans="1:9" x14ac:dyDescent="0.15">
      <c r="A38" s="15" t="s">
        <v>35</v>
      </c>
      <c r="B38" s="5">
        <v>8</v>
      </c>
      <c r="C38" s="5">
        <v>60</v>
      </c>
      <c r="D38" s="5">
        <v>7</v>
      </c>
      <c r="E38" s="5"/>
      <c r="F38" s="13">
        <f>B38*C38*D38</f>
        <v>3360</v>
      </c>
    </row>
    <row r="39" spans="1:9" x14ac:dyDescent="0.15">
      <c r="A39" s="14" t="s">
        <v>25</v>
      </c>
      <c r="B39" s="5" t="s">
        <v>26</v>
      </c>
      <c r="C39" s="5" t="s">
        <v>27</v>
      </c>
      <c r="D39" s="5"/>
      <c r="E39" s="5"/>
      <c r="F39" s="13" t="s">
        <v>15</v>
      </c>
    </row>
    <row r="40" spans="1:9" x14ac:dyDescent="0.15">
      <c r="A40" s="15" t="s">
        <v>91</v>
      </c>
      <c r="B40" s="5">
        <v>1</v>
      </c>
      <c r="C40" s="5">
        <v>600</v>
      </c>
      <c r="D40" s="5"/>
      <c r="E40" s="5"/>
      <c r="F40" s="13">
        <f>B40*C40</f>
        <v>600</v>
      </c>
    </row>
    <row r="41" spans="1:9" x14ac:dyDescent="0.15">
      <c r="A41" s="15"/>
      <c r="B41" s="5"/>
      <c r="C41" s="5"/>
      <c r="D41" s="5"/>
      <c r="E41" s="5"/>
      <c r="F41" s="13">
        <f>B41*C41*D41</f>
        <v>0</v>
      </c>
    </row>
    <row r="42" spans="1:9" x14ac:dyDescent="0.15">
      <c r="A42" s="15"/>
      <c r="B42" s="5"/>
      <c r="C42" s="5"/>
      <c r="D42" s="5"/>
      <c r="E42" s="5"/>
      <c r="F42" s="13">
        <f>B42*C42*D42</f>
        <v>0</v>
      </c>
      <c r="G42" s="69"/>
      <c r="H42" s="39"/>
      <c r="I42" s="39"/>
    </row>
    <row r="43" spans="1:9" x14ac:dyDescent="0.15">
      <c r="A43" s="15"/>
      <c r="B43" s="5"/>
      <c r="C43" s="5"/>
      <c r="D43" s="5"/>
      <c r="E43" s="5"/>
      <c r="F43" s="13">
        <f>B43*C43*D43</f>
        <v>0</v>
      </c>
      <c r="G43" s="70"/>
      <c r="H43" s="40"/>
      <c r="I43" s="40"/>
    </row>
    <row r="44" spans="1:9" x14ac:dyDescent="0.15">
      <c r="A44" s="15"/>
      <c r="B44" s="5"/>
      <c r="C44" s="5"/>
      <c r="D44" s="5"/>
      <c r="E44" s="5"/>
      <c r="F44" s="13">
        <f>B44*C44*D44</f>
        <v>0</v>
      </c>
      <c r="G44" s="41"/>
      <c r="H44" s="41"/>
      <c r="I44" s="40"/>
    </row>
    <row r="45" spans="1:9" x14ac:dyDescent="0.15">
      <c r="A45" s="15"/>
      <c r="B45" s="5"/>
      <c r="C45" s="5"/>
      <c r="D45" s="5"/>
      <c r="E45" s="5"/>
      <c r="F45" s="13"/>
    </row>
    <row r="46" spans="1:9" x14ac:dyDescent="0.15">
      <c r="A46" s="15"/>
      <c r="B46" s="5"/>
      <c r="C46" s="5"/>
      <c r="D46" s="5"/>
      <c r="E46" s="5"/>
      <c r="F46" s="13"/>
    </row>
    <row r="47" spans="1:9" x14ac:dyDescent="0.15">
      <c r="A47" s="14"/>
      <c r="B47" s="5"/>
      <c r="C47" s="3"/>
      <c r="D47" s="3"/>
      <c r="E47" s="3"/>
      <c r="F47" s="11"/>
    </row>
    <row r="48" spans="1:9" x14ac:dyDescent="0.15">
      <c r="A48" s="14"/>
      <c r="B48" s="3"/>
      <c r="C48" s="3"/>
      <c r="D48" s="3"/>
      <c r="E48" s="3"/>
      <c r="F48" s="11"/>
    </row>
    <row r="49" spans="1:6" x14ac:dyDescent="0.15">
      <c r="A49" s="14"/>
      <c r="B49" s="3"/>
      <c r="C49" s="3"/>
      <c r="D49" s="3"/>
      <c r="E49" s="3"/>
      <c r="F49" s="11"/>
    </row>
    <row r="50" spans="1:6" ht="14" thickBot="1" x14ac:dyDescent="0.2">
      <c r="A50" s="16"/>
      <c r="B50" s="17"/>
      <c r="C50" s="17"/>
      <c r="D50" s="17"/>
      <c r="E50" s="17"/>
      <c r="F50" s="21"/>
    </row>
    <row r="51" spans="1:6" x14ac:dyDescent="0.15">
      <c r="A51" s="18"/>
      <c r="B51" s="19"/>
      <c r="C51" s="20"/>
      <c r="D51" s="23" t="s">
        <v>3</v>
      </c>
      <c r="E51" s="20"/>
      <c r="F51" s="22">
        <f>SUM(F7:F50)</f>
        <v>12265</v>
      </c>
    </row>
    <row r="52" spans="1:6" x14ac:dyDescent="0.15">
      <c r="D52" s="24" t="s">
        <v>31</v>
      </c>
      <c r="F52" s="22">
        <f>F51/8</f>
        <v>1533.125</v>
      </c>
    </row>
  </sheetData>
  <sheetProtection selectLockedCells="1" selectUnlockedCells="1"/>
  <mergeCells count="10">
    <mergeCell ref="B7:F7"/>
    <mergeCell ref="B8:F8"/>
    <mergeCell ref="B9:F9"/>
    <mergeCell ref="B10:F10"/>
    <mergeCell ref="B11:F11"/>
    <mergeCell ref="A1:F1"/>
    <mergeCell ref="E3:F3"/>
    <mergeCell ref="B4:F4"/>
    <mergeCell ref="B5:F5"/>
    <mergeCell ref="B6:F6"/>
  </mergeCells>
  <pageMargins left="0.55000000000000004" right="0.55000000000000004" top="0.5" bottom="0.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8" workbookViewId="0">
      <selection activeCell="F52" sqref="F52"/>
    </sheetView>
  </sheetViews>
  <sheetFormatPr baseColWidth="10" defaultColWidth="11.6640625" defaultRowHeight="13" x14ac:dyDescent="0.15"/>
  <cols>
    <col min="1" max="1" width="14.1640625" customWidth="1"/>
    <col min="2" max="2" width="13" customWidth="1"/>
    <col min="3" max="3" width="13.5" customWidth="1"/>
    <col min="6" max="6" width="11.83203125" bestFit="1" customWidth="1"/>
    <col min="7" max="7" width="12.6640625" bestFit="1" customWidth="1"/>
  </cols>
  <sheetData>
    <row r="1" spans="1:8" ht="14" thickBot="1" x14ac:dyDescent="0.2">
      <c r="A1" s="237" t="s">
        <v>4</v>
      </c>
      <c r="B1" s="238"/>
      <c r="C1" s="238"/>
      <c r="D1" s="238"/>
      <c r="E1" s="238"/>
      <c r="F1" s="239"/>
    </row>
    <row r="2" spans="1:8" x14ac:dyDescent="0.15">
      <c r="A2" s="139" t="s">
        <v>141</v>
      </c>
      <c r="B2" s="140"/>
      <c r="C2" s="140"/>
      <c r="D2" s="140"/>
      <c r="E2" s="140"/>
      <c r="F2" s="141"/>
    </row>
    <row r="3" spans="1:8" x14ac:dyDescent="0.15">
      <c r="A3" s="12" t="s">
        <v>5</v>
      </c>
      <c r="B3" s="217" t="s">
        <v>94</v>
      </c>
      <c r="C3" s="217"/>
      <c r="D3" s="4" t="s">
        <v>6</v>
      </c>
      <c r="E3" s="104" t="s">
        <v>75</v>
      </c>
      <c r="F3" s="105"/>
    </row>
    <row r="4" spans="1:8" x14ac:dyDescent="0.15">
      <c r="A4" s="12" t="s">
        <v>7</v>
      </c>
      <c r="B4" s="222">
        <v>1</v>
      </c>
      <c r="C4" s="222"/>
      <c r="D4" s="222"/>
      <c r="E4" s="222"/>
      <c r="F4" s="223"/>
    </row>
    <row r="5" spans="1:8" x14ac:dyDescent="0.15">
      <c r="A5" s="12" t="s">
        <v>37</v>
      </c>
      <c r="B5" s="224">
        <v>3</v>
      </c>
      <c r="C5" s="225"/>
      <c r="D5" s="225"/>
      <c r="E5" s="225"/>
      <c r="F5" s="226"/>
    </row>
    <row r="6" spans="1:8" x14ac:dyDescent="0.15">
      <c r="A6" s="12" t="s">
        <v>8</v>
      </c>
      <c r="B6" s="222">
        <v>8</v>
      </c>
      <c r="C6" s="222"/>
      <c r="D6" s="222"/>
      <c r="E6" s="222"/>
      <c r="F6" s="223"/>
    </row>
    <row r="7" spans="1:8" x14ac:dyDescent="0.15">
      <c r="A7" s="12" t="s">
        <v>9</v>
      </c>
      <c r="B7" s="222">
        <v>12</v>
      </c>
      <c r="C7" s="222"/>
      <c r="D7" s="222"/>
      <c r="E7" s="222"/>
      <c r="F7" s="223"/>
    </row>
    <row r="8" spans="1:8" x14ac:dyDescent="0.15">
      <c r="A8" s="12"/>
      <c r="B8" s="215"/>
      <c r="C8" s="215"/>
      <c r="D8" s="215"/>
      <c r="E8" s="215"/>
      <c r="F8" s="216"/>
    </row>
    <row r="9" spans="1:8" x14ac:dyDescent="0.15">
      <c r="A9" s="12" t="s">
        <v>124</v>
      </c>
      <c r="B9" s="215" t="s">
        <v>140</v>
      </c>
      <c r="C9" s="215"/>
      <c r="D9" s="215"/>
      <c r="E9" s="215"/>
      <c r="F9" s="216"/>
    </row>
    <row r="10" spans="1:8" ht="14" thickBot="1" x14ac:dyDescent="0.2">
      <c r="A10" s="142"/>
      <c r="B10" s="235"/>
      <c r="C10" s="235"/>
      <c r="D10" s="235"/>
      <c r="E10" s="235"/>
      <c r="F10" s="236"/>
    </row>
    <row r="11" spans="1:8" x14ac:dyDescent="0.15">
      <c r="A11" s="136" t="s">
        <v>10</v>
      </c>
      <c r="B11" s="137" t="s">
        <v>11</v>
      </c>
      <c r="C11" s="137" t="s">
        <v>12</v>
      </c>
      <c r="D11" s="137" t="s">
        <v>13</v>
      </c>
      <c r="E11" s="137" t="s">
        <v>14</v>
      </c>
      <c r="F11" s="138" t="s">
        <v>15</v>
      </c>
    </row>
    <row r="12" spans="1:8" x14ac:dyDescent="0.15">
      <c r="A12" s="15" t="s">
        <v>67</v>
      </c>
      <c r="B12" s="5"/>
      <c r="C12" s="5"/>
      <c r="D12" s="5">
        <v>2500</v>
      </c>
      <c r="E12" s="5">
        <v>15</v>
      </c>
      <c r="F12" s="13">
        <f>(0.19*D12)+B12+C12+E12</f>
        <v>490</v>
      </c>
    </row>
    <row r="13" spans="1:8" x14ac:dyDescent="0.15">
      <c r="A13" s="15" t="s">
        <v>67</v>
      </c>
      <c r="B13" s="5"/>
      <c r="C13" s="5"/>
      <c r="D13" s="5">
        <v>2000</v>
      </c>
      <c r="E13" s="5">
        <v>15</v>
      </c>
      <c r="F13" s="13">
        <f>(0.19*D13)+B13+C13+E13</f>
        <v>395</v>
      </c>
    </row>
    <row r="14" spans="1:8" x14ac:dyDescent="0.15">
      <c r="A14" s="15" t="s">
        <v>67</v>
      </c>
      <c r="B14" s="5"/>
      <c r="C14" s="5"/>
      <c r="D14" s="5">
        <v>2000</v>
      </c>
      <c r="E14" s="5">
        <v>15</v>
      </c>
      <c r="F14" s="13">
        <f>(0.19*D14)+B14+C14+E14</f>
        <v>395</v>
      </c>
    </row>
    <row r="15" spans="1:8" x14ac:dyDescent="0.15">
      <c r="A15" s="15" t="s">
        <v>67</v>
      </c>
      <c r="B15" s="5"/>
      <c r="C15" s="5"/>
      <c r="D15" s="5">
        <v>2500</v>
      </c>
      <c r="E15" s="5">
        <v>15</v>
      </c>
      <c r="F15" s="13">
        <f>(0.19*D15)+B15+C15+E15</f>
        <v>490</v>
      </c>
      <c r="G15" s="8"/>
      <c r="H15" s="40"/>
    </row>
    <row r="16" spans="1:8" x14ac:dyDescent="0.15">
      <c r="A16" s="15" t="s">
        <v>142</v>
      </c>
      <c r="B16" s="5"/>
      <c r="C16" s="5">
        <v>600</v>
      </c>
      <c r="D16" s="5">
        <v>2500</v>
      </c>
      <c r="E16" s="5">
        <v>15</v>
      </c>
      <c r="F16" s="13">
        <f>(0.227*D16)+(0.19*D16)+E16</f>
        <v>1057.5</v>
      </c>
      <c r="G16" s="8"/>
    </row>
    <row r="17" spans="1:8" x14ac:dyDescent="0.15">
      <c r="A17" s="15"/>
      <c r="B17" s="5"/>
      <c r="C17" s="5"/>
      <c r="D17" s="5"/>
      <c r="E17" s="5"/>
      <c r="F17" s="13">
        <f>(0.227*D17)+(0.19*D17)+E17</f>
        <v>0</v>
      </c>
      <c r="G17" s="8"/>
    </row>
    <row r="18" spans="1:8" x14ac:dyDescent="0.15">
      <c r="A18" s="15"/>
      <c r="B18" s="5"/>
      <c r="C18" s="5"/>
      <c r="D18" s="5"/>
      <c r="E18" s="5"/>
      <c r="F18" s="13">
        <f>(0.227*D18)+(0.19*D18)+E18</f>
        <v>0</v>
      </c>
    </row>
    <row r="19" spans="1:8" x14ac:dyDescent="0.15">
      <c r="A19" s="15"/>
      <c r="B19" s="5"/>
      <c r="C19" s="5"/>
      <c r="D19" s="5"/>
      <c r="E19" s="5"/>
      <c r="F19" s="13">
        <f>(0.135*D19)+B19+C19+E19</f>
        <v>0</v>
      </c>
    </row>
    <row r="20" spans="1:8" x14ac:dyDescent="0.15">
      <c r="A20" s="14" t="s">
        <v>16</v>
      </c>
      <c r="B20" s="3" t="s">
        <v>56</v>
      </c>
      <c r="C20" s="5" t="s">
        <v>85</v>
      </c>
      <c r="D20" s="5" t="s">
        <v>19</v>
      </c>
      <c r="E20" s="5"/>
      <c r="F20" s="13" t="s">
        <v>15</v>
      </c>
    </row>
    <row r="21" spans="1:8" x14ac:dyDescent="0.15">
      <c r="A21" s="15" t="s">
        <v>42</v>
      </c>
      <c r="B21" s="5">
        <v>11</v>
      </c>
      <c r="C21" s="5">
        <v>143</v>
      </c>
      <c r="D21" s="5">
        <v>6</v>
      </c>
      <c r="E21" s="5"/>
      <c r="F21" s="13">
        <f t="shared" ref="F21:F26" si="0">B21*C21*D21</f>
        <v>9438</v>
      </c>
    </row>
    <row r="22" spans="1:8" x14ac:dyDescent="0.15">
      <c r="A22" s="15" t="s">
        <v>43</v>
      </c>
      <c r="B22" s="5">
        <v>6</v>
      </c>
      <c r="C22" s="5">
        <v>135</v>
      </c>
      <c r="D22" s="5">
        <v>6</v>
      </c>
      <c r="E22" s="5"/>
      <c r="F22" s="13">
        <f t="shared" si="0"/>
        <v>4860</v>
      </c>
    </row>
    <row r="23" spans="1:8" x14ac:dyDescent="0.15">
      <c r="A23" s="15"/>
      <c r="B23" s="5"/>
      <c r="C23" s="5"/>
      <c r="D23" s="5"/>
      <c r="E23" s="5"/>
      <c r="F23" s="13">
        <f t="shared" si="0"/>
        <v>0</v>
      </c>
    </row>
    <row r="24" spans="1:8" x14ac:dyDescent="0.15">
      <c r="A24" s="15"/>
      <c r="B24" s="5"/>
      <c r="C24" s="5"/>
      <c r="D24" s="5"/>
      <c r="E24" s="5"/>
      <c r="F24" s="13">
        <f t="shared" si="0"/>
        <v>0</v>
      </c>
      <c r="H24" s="38"/>
    </row>
    <row r="25" spans="1:8" x14ac:dyDescent="0.15">
      <c r="A25" s="15"/>
      <c r="B25" s="5"/>
      <c r="C25" s="5"/>
      <c r="D25" s="5"/>
      <c r="E25" s="5"/>
      <c r="F25" s="13">
        <f t="shared" si="0"/>
        <v>0</v>
      </c>
    </row>
    <row r="26" spans="1:8" x14ac:dyDescent="0.15">
      <c r="A26" s="15"/>
      <c r="B26" s="5"/>
      <c r="C26" s="5"/>
      <c r="D26" s="5"/>
      <c r="E26" s="5"/>
      <c r="F26" s="13">
        <f t="shared" si="0"/>
        <v>0</v>
      </c>
    </row>
    <row r="27" spans="1:8" x14ac:dyDescent="0.15">
      <c r="A27" s="14" t="s">
        <v>20</v>
      </c>
      <c r="B27" s="5" t="s">
        <v>17</v>
      </c>
      <c r="C27" s="5" t="s">
        <v>21</v>
      </c>
      <c r="D27" s="5" t="s">
        <v>22</v>
      </c>
      <c r="E27" s="5"/>
      <c r="F27" s="13" t="s">
        <v>15</v>
      </c>
    </row>
    <row r="28" spans="1:8" x14ac:dyDescent="0.15">
      <c r="A28" s="15" t="s">
        <v>68</v>
      </c>
      <c r="B28" s="5">
        <v>28</v>
      </c>
      <c r="C28" s="40">
        <v>45</v>
      </c>
      <c r="D28" s="5">
        <v>1</v>
      </c>
      <c r="E28" s="5"/>
      <c r="F28" s="13">
        <f>B28*C29*D28</f>
        <v>945</v>
      </c>
    </row>
    <row r="29" spans="1:8" x14ac:dyDescent="0.15">
      <c r="A29" s="15" t="s">
        <v>33</v>
      </c>
      <c r="B29" s="5">
        <v>28</v>
      </c>
      <c r="C29" s="5">
        <v>33.75</v>
      </c>
      <c r="D29" s="5">
        <v>6</v>
      </c>
      <c r="E29" s="5"/>
      <c r="F29" s="13">
        <f>B29*C29*D29</f>
        <v>5670</v>
      </c>
    </row>
    <row r="30" spans="1:8" x14ac:dyDescent="0.15">
      <c r="A30" s="15"/>
      <c r="B30" s="5"/>
      <c r="C30" s="5"/>
      <c r="D30" s="5"/>
      <c r="E30" s="5"/>
      <c r="F30" s="13">
        <f>B30*C30*D30</f>
        <v>0</v>
      </c>
    </row>
    <row r="31" spans="1:8" x14ac:dyDescent="0.15">
      <c r="A31" s="15"/>
      <c r="B31" s="5"/>
      <c r="C31" s="5"/>
      <c r="D31" s="5"/>
      <c r="E31" s="5"/>
      <c r="F31" s="13">
        <f>B31*C31*D31</f>
        <v>0</v>
      </c>
    </row>
    <row r="32" spans="1:8" x14ac:dyDescent="0.15">
      <c r="A32" s="14" t="s">
        <v>23</v>
      </c>
      <c r="B32" s="5" t="s">
        <v>17</v>
      </c>
      <c r="C32" s="5" t="s">
        <v>24</v>
      </c>
      <c r="D32" s="5" t="s">
        <v>22</v>
      </c>
      <c r="E32" s="5"/>
      <c r="F32" s="13" t="s">
        <v>15</v>
      </c>
    </row>
    <row r="33" spans="1:7" x14ac:dyDescent="0.15">
      <c r="A33" s="15" t="s">
        <v>46</v>
      </c>
      <c r="B33" s="5">
        <v>1</v>
      </c>
      <c r="C33" s="5">
        <v>120</v>
      </c>
      <c r="D33" s="5">
        <v>7</v>
      </c>
      <c r="E33" s="5"/>
      <c r="F33" s="13">
        <f>B33*C33*D33</f>
        <v>840</v>
      </c>
    </row>
    <row r="34" spans="1:7" x14ac:dyDescent="0.15">
      <c r="A34" s="15" t="s">
        <v>29</v>
      </c>
      <c r="B34" s="5">
        <v>2</v>
      </c>
      <c r="C34" s="3">
        <v>90</v>
      </c>
      <c r="D34" s="5">
        <v>7</v>
      </c>
      <c r="E34" s="5"/>
      <c r="F34" s="13">
        <f>B34*C34*D34</f>
        <v>1260</v>
      </c>
    </row>
    <row r="35" spans="1:7" x14ac:dyDescent="0.15">
      <c r="A35" s="15" t="s">
        <v>44</v>
      </c>
      <c r="B35" s="5">
        <v>1</v>
      </c>
      <c r="C35" s="65">
        <v>100</v>
      </c>
      <c r="D35" s="5">
        <v>7</v>
      </c>
      <c r="E35" s="5"/>
      <c r="F35" s="13">
        <f>B35*C35*D35</f>
        <v>700</v>
      </c>
    </row>
    <row r="36" spans="1:7" x14ac:dyDescent="0.15">
      <c r="A36" s="15" t="s">
        <v>77</v>
      </c>
      <c r="B36" s="5">
        <v>4</v>
      </c>
      <c r="C36" s="5">
        <v>60</v>
      </c>
      <c r="D36" s="5">
        <v>7</v>
      </c>
      <c r="E36" s="5"/>
      <c r="F36" s="13">
        <f>B36*C36*D36</f>
        <v>1680</v>
      </c>
    </row>
    <row r="37" spans="1:7" x14ac:dyDescent="0.15">
      <c r="A37" s="66" t="s">
        <v>97</v>
      </c>
      <c r="B37" s="67">
        <v>1</v>
      </c>
      <c r="C37" s="67">
        <v>100</v>
      </c>
      <c r="D37" s="67">
        <v>9</v>
      </c>
      <c r="E37" s="5"/>
      <c r="F37" s="13">
        <f>B37*C37*D37</f>
        <v>900</v>
      </c>
    </row>
    <row r="38" spans="1:7" x14ac:dyDescent="0.15">
      <c r="A38" s="14" t="s">
        <v>25</v>
      </c>
      <c r="B38" s="5" t="s">
        <v>26</v>
      </c>
      <c r="C38" s="5" t="s">
        <v>27</v>
      </c>
      <c r="D38" s="5"/>
      <c r="E38" s="5"/>
      <c r="F38" s="13" t="s">
        <v>15</v>
      </c>
    </row>
    <row r="39" spans="1:7" x14ac:dyDescent="0.15">
      <c r="A39" s="15" t="s">
        <v>28</v>
      </c>
      <c r="B39" s="5">
        <v>28</v>
      </c>
      <c r="C39" s="5">
        <v>125</v>
      </c>
      <c r="D39" s="5"/>
      <c r="E39" s="5"/>
      <c r="F39" s="13">
        <f>B39*C39</f>
        <v>3500</v>
      </c>
    </row>
    <row r="40" spans="1:7" x14ac:dyDescent="0.15">
      <c r="A40" s="15" t="s">
        <v>40</v>
      </c>
      <c r="B40" s="5">
        <v>1</v>
      </c>
      <c r="C40" s="5">
        <v>1600</v>
      </c>
      <c r="D40" s="5"/>
      <c r="E40" s="5"/>
      <c r="F40" s="13">
        <f>B40*C40</f>
        <v>1600</v>
      </c>
    </row>
    <row r="41" spans="1:7" x14ac:dyDescent="0.15">
      <c r="A41" s="15" t="s">
        <v>87</v>
      </c>
      <c r="B41" s="5">
        <v>16</v>
      </c>
      <c r="C41" s="5">
        <v>15</v>
      </c>
      <c r="D41" s="5"/>
      <c r="E41" s="5"/>
      <c r="F41" s="13">
        <f>B41*C41</f>
        <v>240</v>
      </c>
      <c r="G41" s="69"/>
    </row>
    <row r="42" spans="1:7" x14ac:dyDescent="0.15">
      <c r="A42" s="15" t="s">
        <v>41</v>
      </c>
      <c r="B42" s="5">
        <v>1</v>
      </c>
      <c r="C42" s="5">
        <v>1400</v>
      </c>
      <c r="D42" s="5"/>
      <c r="E42" s="5"/>
      <c r="F42" s="13">
        <f>B42*C42</f>
        <v>1400</v>
      </c>
    </row>
    <row r="43" spans="1:7" x14ac:dyDescent="0.15">
      <c r="A43" s="15"/>
      <c r="B43" s="5"/>
      <c r="C43" s="5"/>
      <c r="D43" s="5"/>
      <c r="E43" s="5"/>
      <c r="F43" s="13"/>
    </row>
    <row r="44" spans="1:7" x14ac:dyDescent="0.15">
      <c r="A44" s="15"/>
      <c r="B44" s="5"/>
      <c r="C44" s="5"/>
      <c r="D44" s="5"/>
      <c r="E44" s="5"/>
      <c r="F44" s="13"/>
    </row>
    <row r="45" spans="1:7" x14ac:dyDescent="0.15">
      <c r="A45" s="15"/>
      <c r="B45" s="5"/>
      <c r="C45" s="5"/>
      <c r="D45" s="5"/>
      <c r="E45" s="5"/>
      <c r="F45" s="13"/>
    </row>
    <row r="46" spans="1:7" x14ac:dyDescent="0.15">
      <c r="A46" s="14"/>
      <c r="B46" s="5"/>
      <c r="C46" s="3"/>
      <c r="D46" s="3"/>
      <c r="E46" s="3"/>
      <c r="F46" s="11"/>
    </row>
    <row r="47" spans="1:7" x14ac:dyDescent="0.15">
      <c r="A47" s="14"/>
      <c r="B47" s="3"/>
      <c r="C47" s="3"/>
      <c r="D47" s="3"/>
      <c r="E47" s="3"/>
      <c r="F47" s="11"/>
    </row>
    <row r="48" spans="1:7" x14ac:dyDescent="0.15">
      <c r="A48" s="14"/>
      <c r="B48" s="3"/>
      <c r="C48" s="3"/>
      <c r="D48" s="3"/>
      <c r="E48" s="3"/>
      <c r="F48" s="11"/>
    </row>
    <row r="49" spans="1:6" ht="14" thickBot="1" x14ac:dyDescent="0.2">
      <c r="A49" s="16"/>
      <c r="B49" s="17"/>
      <c r="C49" s="17"/>
      <c r="D49" s="17"/>
      <c r="E49" s="17"/>
      <c r="F49" s="21"/>
    </row>
    <row r="50" spans="1:6" x14ac:dyDescent="0.15">
      <c r="A50" s="18"/>
      <c r="B50" s="19"/>
      <c r="C50" s="20"/>
      <c r="D50" s="23" t="s">
        <v>3</v>
      </c>
      <c r="E50" s="20"/>
      <c r="F50" s="22">
        <f>SUM(F7:F49)</f>
        <v>35860.5</v>
      </c>
    </row>
    <row r="51" spans="1:6" x14ac:dyDescent="0.15">
      <c r="D51" s="24" t="s">
        <v>31</v>
      </c>
      <c r="F51" s="22">
        <f>F50/16</f>
        <v>2241.28125</v>
      </c>
    </row>
  </sheetData>
  <sheetProtection selectLockedCells="1" selectUnlockedCells="1"/>
  <mergeCells count="9">
    <mergeCell ref="B8:F8"/>
    <mergeCell ref="B9:F9"/>
    <mergeCell ref="B10:F10"/>
    <mergeCell ref="A1:F1"/>
    <mergeCell ref="B3:C3"/>
    <mergeCell ref="B4:F4"/>
    <mergeCell ref="B5:F5"/>
    <mergeCell ref="B6:F6"/>
    <mergeCell ref="B7:F7"/>
  </mergeCells>
  <pageMargins left="0.55000000000000004" right="0.55000000000000004" top="0.5" bottom="0.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A17" sqref="A17:E17"/>
    </sheetView>
  </sheetViews>
  <sheetFormatPr baseColWidth="10" defaultColWidth="11.6640625" defaultRowHeight="13" x14ac:dyDescent="0.15"/>
  <cols>
    <col min="1" max="1" width="15.1640625" customWidth="1"/>
    <col min="2" max="3" width="12" customWidth="1"/>
    <col min="4" max="4" width="10.1640625" customWidth="1"/>
    <col min="5" max="5" width="9.5" customWidth="1"/>
    <col min="6" max="6" width="11.83203125" bestFit="1" customWidth="1"/>
    <col min="7" max="7" width="12.6640625" customWidth="1"/>
    <col min="8" max="8" width="3.5" customWidth="1"/>
  </cols>
  <sheetData>
    <row r="1" spans="1:6" x14ac:dyDescent="0.15">
      <c r="A1" s="240" t="s">
        <v>4</v>
      </c>
      <c r="B1" s="241"/>
      <c r="C1" s="241"/>
      <c r="D1" s="241"/>
      <c r="E1" s="241"/>
      <c r="F1" s="242"/>
    </row>
    <row r="2" spans="1:6" x14ac:dyDescent="0.15">
      <c r="A2" s="10" t="s">
        <v>141</v>
      </c>
      <c r="B2" s="3"/>
      <c r="C2" s="3"/>
      <c r="D2" s="3"/>
      <c r="E2" s="3"/>
      <c r="F2" s="11"/>
    </row>
    <row r="3" spans="1:6" x14ac:dyDescent="0.15">
      <c r="A3" s="12" t="s">
        <v>5</v>
      </c>
      <c r="B3" s="217" t="s">
        <v>98</v>
      </c>
      <c r="C3" s="217"/>
      <c r="D3" s="4" t="s">
        <v>6</v>
      </c>
      <c r="E3" s="47" t="s">
        <v>74</v>
      </c>
      <c r="F3" s="48"/>
    </row>
    <row r="4" spans="1:6" x14ac:dyDescent="0.15">
      <c r="A4" s="12" t="s">
        <v>7</v>
      </c>
      <c r="B4" s="222">
        <v>1</v>
      </c>
      <c r="C4" s="222"/>
      <c r="D4" s="222"/>
      <c r="E4" s="222"/>
      <c r="F4" s="223"/>
    </row>
    <row r="5" spans="1:6" x14ac:dyDescent="0.15">
      <c r="A5" s="12" t="s">
        <v>37</v>
      </c>
      <c r="B5" s="224">
        <v>3</v>
      </c>
      <c r="C5" s="225"/>
      <c r="D5" s="225"/>
      <c r="E5" s="225"/>
      <c r="F5" s="226"/>
    </row>
    <row r="6" spans="1:6" x14ac:dyDescent="0.15">
      <c r="A6" s="12" t="s">
        <v>8</v>
      </c>
      <c r="B6" s="222">
        <v>8</v>
      </c>
      <c r="C6" s="222"/>
      <c r="D6" s="222"/>
      <c r="E6" s="222"/>
      <c r="F6" s="223"/>
    </row>
    <row r="7" spans="1:6" x14ac:dyDescent="0.15">
      <c r="A7" s="12" t="s">
        <v>9</v>
      </c>
      <c r="B7" s="222">
        <v>12</v>
      </c>
      <c r="C7" s="222"/>
      <c r="D7" s="222"/>
      <c r="E7" s="222"/>
      <c r="F7" s="223"/>
    </row>
    <row r="8" spans="1:6" x14ac:dyDescent="0.15">
      <c r="A8" s="12"/>
      <c r="B8" s="215"/>
      <c r="C8" s="215"/>
      <c r="D8" s="215"/>
      <c r="E8" s="215"/>
      <c r="F8" s="216"/>
    </row>
    <row r="9" spans="1:6" x14ac:dyDescent="0.15">
      <c r="A9" s="12" t="s">
        <v>124</v>
      </c>
      <c r="B9" s="215">
        <v>4.2</v>
      </c>
      <c r="C9" s="215"/>
      <c r="D9" s="215"/>
      <c r="E9" s="215"/>
      <c r="F9" s="216"/>
    </row>
    <row r="10" spans="1:6" x14ac:dyDescent="0.15">
      <c r="A10" s="12"/>
      <c r="B10" s="215"/>
      <c r="C10" s="215"/>
      <c r="D10" s="215"/>
      <c r="E10" s="215"/>
      <c r="F10" s="216"/>
    </row>
    <row r="11" spans="1:6" x14ac:dyDescent="0.15">
      <c r="A11" s="12"/>
      <c r="B11" s="217"/>
      <c r="C11" s="217"/>
      <c r="D11" s="217"/>
      <c r="E11" s="217"/>
      <c r="F11" s="218"/>
    </row>
    <row r="12" spans="1:6" x14ac:dyDescent="0.15">
      <c r="A12" s="14" t="s">
        <v>10</v>
      </c>
      <c r="B12" s="5" t="s">
        <v>39</v>
      </c>
      <c r="C12" s="5" t="s">
        <v>12</v>
      </c>
      <c r="D12" s="5" t="s">
        <v>13</v>
      </c>
      <c r="E12" s="5" t="s">
        <v>14</v>
      </c>
      <c r="F12" s="13" t="s">
        <v>15</v>
      </c>
    </row>
    <row r="13" spans="1:6" x14ac:dyDescent="0.15">
      <c r="A13" s="15" t="s">
        <v>64</v>
      </c>
      <c r="B13" s="5"/>
      <c r="C13" s="5"/>
      <c r="D13" s="5">
        <v>1200</v>
      </c>
      <c r="E13" s="5">
        <v>14</v>
      </c>
      <c r="F13" s="13">
        <f t="shared" ref="F13:F20" si="0">(0.19*D13)+B13+C13+E13</f>
        <v>242</v>
      </c>
    </row>
    <row r="14" spans="1:6" x14ac:dyDescent="0.15">
      <c r="A14" s="15" t="s">
        <v>64</v>
      </c>
      <c r="B14" s="5"/>
      <c r="C14" s="5"/>
      <c r="D14" s="5">
        <v>1200</v>
      </c>
      <c r="E14" s="5">
        <v>14</v>
      </c>
      <c r="F14" s="13">
        <f t="shared" si="0"/>
        <v>242</v>
      </c>
    </row>
    <row r="15" spans="1:6" x14ac:dyDescent="0.15">
      <c r="A15" s="15" t="s">
        <v>64</v>
      </c>
      <c r="B15" s="5"/>
      <c r="C15" s="5"/>
      <c r="D15" s="5">
        <v>1200</v>
      </c>
      <c r="E15" s="5">
        <v>14</v>
      </c>
      <c r="F15" s="13">
        <f t="shared" si="0"/>
        <v>242</v>
      </c>
    </row>
    <row r="16" spans="1:6" x14ac:dyDescent="0.15">
      <c r="A16" s="15" t="s">
        <v>64</v>
      </c>
      <c r="B16" s="5"/>
      <c r="C16" s="5"/>
      <c r="D16" s="5">
        <v>1200</v>
      </c>
      <c r="E16" s="5">
        <v>14</v>
      </c>
      <c r="F16" s="13">
        <f t="shared" si="0"/>
        <v>242</v>
      </c>
    </row>
    <row r="17" spans="1:7" x14ac:dyDescent="0.15">
      <c r="A17" s="15" t="s">
        <v>142</v>
      </c>
      <c r="B17" s="5"/>
      <c r="C17" s="5">
        <v>600</v>
      </c>
      <c r="D17" s="5">
        <v>1200</v>
      </c>
      <c r="E17" s="5">
        <v>14</v>
      </c>
      <c r="F17" s="13">
        <f>(0.227*D17)+(0.19*D17)+E17</f>
        <v>514.40000000000009</v>
      </c>
    </row>
    <row r="18" spans="1:7" x14ac:dyDescent="0.15">
      <c r="A18" s="15"/>
      <c r="B18" s="5"/>
      <c r="C18" s="5"/>
      <c r="D18" s="5"/>
      <c r="E18" s="5"/>
      <c r="F18" s="13">
        <f>(0.227*D18)+B18+C18+E18</f>
        <v>0</v>
      </c>
    </row>
    <row r="19" spans="1:7" x14ac:dyDescent="0.15">
      <c r="A19" s="15"/>
      <c r="B19" s="5"/>
      <c r="C19" s="5"/>
      <c r="D19" s="5"/>
      <c r="E19" s="5"/>
      <c r="F19" s="13">
        <f>(0.227*D19)+(0.19*D19)+E19</f>
        <v>0</v>
      </c>
    </row>
    <row r="20" spans="1:7" x14ac:dyDescent="0.15">
      <c r="A20" s="15"/>
      <c r="B20" s="5"/>
      <c r="C20" s="5"/>
      <c r="D20" s="5"/>
      <c r="E20" s="5"/>
      <c r="F20" s="13">
        <f t="shared" si="0"/>
        <v>0</v>
      </c>
    </row>
    <row r="21" spans="1:7" x14ac:dyDescent="0.15">
      <c r="A21" s="14" t="s">
        <v>63</v>
      </c>
      <c r="B21" s="5" t="s">
        <v>56</v>
      </c>
      <c r="C21" s="5" t="s">
        <v>85</v>
      </c>
      <c r="D21" s="5" t="s">
        <v>19</v>
      </c>
      <c r="E21" s="5"/>
      <c r="F21" s="13" t="s">
        <v>15</v>
      </c>
    </row>
    <row r="22" spans="1:7" x14ac:dyDescent="0.15">
      <c r="A22" s="15" t="s">
        <v>42</v>
      </c>
      <c r="B22" s="5">
        <v>11</v>
      </c>
      <c r="C22" s="5">
        <v>118</v>
      </c>
      <c r="D22" s="5">
        <v>7</v>
      </c>
      <c r="E22" s="5"/>
      <c r="F22" s="13">
        <f t="shared" ref="F22:F29" si="1">B22*C22*D22</f>
        <v>9086</v>
      </c>
      <c r="G22" s="148"/>
    </row>
    <row r="23" spans="1:7" x14ac:dyDescent="0.15">
      <c r="A23" s="15" t="s">
        <v>43</v>
      </c>
      <c r="B23" s="5">
        <v>6</v>
      </c>
      <c r="C23" s="5">
        <v>104</v>
      </c>
      <c r="D23" s="5">
        <v>7</v>
      </c>
      <c r="E23" s="5"/>
      <c r="F23" s="13">
        <f t="shared" si="1"/>
        <v>4368</v>
      </c>
    </row>
    <row r="24" spans="1:7" x14ac:dyDescent="0.15">
      <c r="A24" s="15" t="s">
        <v>62</v>
      </c>
      <c r="B24" s="5">
        <v>1</v>
      </c>
      <c r="C24" s="5">
        <v>148</v>
      </c>
      <c r="D24" s="5">
        <v>7</v>
      </c>
      <c r="E24" s="5"/>
      <c r="F24" s="13">
        <f t="shared" si="1"/>
        <v>1036</v>
      </c>
    </row>
    <row r="25" spans="1:7" x14ac:dyDescent="0.15">
      <c r="A25" s="15" t="s">
        <v>65</v>
      </c>
      <c r="B25" s="5">
        <v>1</v>
      </c>
      <c r="C25" s="5">
        <v>320</v>
      </c>
      <c r="D25" s="5">
        <v>1</v>
      </c>
      <c r="E25" s="5"/>
      <c r="F25" s="13">
        <f t="shared" si="1"/>
        <v>320</v>
      </c>
    </row>
    <row r="26" spans="1:7" x14ac:dyDescent="0.15">
      <c r="A26" s="15"/>
      <c r="B26" s="5"/>
      <c r="C26" s="5"/>
      <c r="D26" s="5"/>
      <c r="E26" s="5"/>
      <c r="F26" s="13">
        <f t="shared" si="1"/>
        <v>0</v>
      </c>
      <c r="G26" s="148"/>
    </row>
    <row r="27" spans="1:7" x14ac:dyDescent="0.15">
      <c r="A27" s="15"/>
      <c r="B27" s="5"/>
      <c r="C27" s="5"/>
      <c r="D27" s="5"/>
      <c r="E27" s="5"/>
      <c r="F27" s="13">
        <f t="shared" si="1"/>
        <v>0</v>
      </c>
    </row>
    <row r="28" spans="1:7" x14ac:dyDescent="0.15">
      <c r="A28" s="15"/>
      <c r="B28" s="5"/>
      <c r="C28" s="5"/>
      <c r="D28" s="5"/>
      <c r="E28" s="5"/>
      <c r="F28" s="13">
        <f t="shared" si="1"/>
        <v>0</v>
      </c>
      <c r="G28" s="148"/>
    </row>
    <row r="29" spans="1:7" x14ac:dyDescent="0.15">
      <c r="A29" s="15"/>
      <c r="B29" s="5"/>
      <c r="C29" s="5"/>
      <c r="D29" s="5"/>
      <c r="E29" s="5"/>
      <c r="F29" s="13">
        <f t="shared" si="1"/>
        <v>0</v>
      </c>
    </row>
    <row r="30" spans="1:7" x14ac:dyDescent="0.15">
      <c r="A30" s="14" t="s">
        <v>20</v>
      </c>
      <c r="B30" s="5" t="s">
        <v>17</v>
      </c>
      <c r="C30" s="5" t="s">
        <v>21</v>
      </c>
      <c r="D30" s="5" t="s">
        <v>22</v>
      </c>
      <c r="E30" s="5"/>
      <c r="F30" s="13" t="s">
        <v>15</v>
      </c>
    </row>
    <row r="31" spans="1:7" x14ac:dyDescent="0.15">
      <c r="A31" s="15"/>
      <c r="B31" s="5">
        <v>30</v>
      </c>
      <c r="C31" s="5">
        <v>18</v>
      </c>
      <c r="D31" s="5">
        <v>6</v>
      </c>
      <c r="E31" s="5"/>
      <c r="F31" s="13">
        <f>B31*C31*D31</f>
        <v>3240</v>
      </c>
    </row>
    <row r="32" spans="1:7" x14ac:dyDescent="0.15">
      <c r="A32" s="15"/>
      <c r="B32" s="5">
        <v>30</v>
      </c>
      <c r="C32" s="5">
        <v>24</v>
      </c>
      <c r="D32" s="5">
        <v>1</v>
      </c>
      <c r="E32" s="5"/>
      <c r="F32" s="13">
        <f>B32*C32*D32</f>
        <v>720</v>
      </c>
    </row>
    <row r="33" spans="1:6" x14ac:dyDescent="0.15">
      <c r="A33" s="15"/>
      <c r="B33" s="5"/>
      <c r="C33" s="5"/>
      <c r="D33" s="5"/>
      <c r="E33" s="5"/>
      <c r="F33" s="13">
        <f>B33*C33*D33</f>
        <v>0</v>
      </c>
    </row>
    <row r="34" spans="1:6" x14ac:dyDescent="0.15">
      <c r="A34" s="15"/>
      <c r="B34" s="5"/>
      <c r="C34" s="5"/>
      <c r="D34" s="5"/>
      <c r="E34" s="5"/>
      <c r="F34" s="13">
        <f>B34*C34*D34</f>
        <v>0</v>
      </c>
    </row>
    <row r="35" spans="1:6" x14ac:dyDescent="0.15">
      <c r="A35" s="14" t="s">
        <v>23</v>
      </c>
      <c r="B35" s="5" t="s">
        <v>17</v>
      </c>
      <c r="C35" s="5" t="s">
        <v>24</v>
      </c>
      <c r="D35" s="5" t="s">
        <v>22</v>
      </c>
      <c r="E35" s="5"/>
      <c r="F35" s="13" t="s">
        <v>15</v>
      </c>
    </row>
    <row r="36" spans="1:6" x14ac:dyDescent="0.15">
      <c r="A36" s="15" t="s">
        <v>46</v>
      </c>
      <c r="B36" s="5">
        <v>1</v>
      </c>
      <c r="C36" s="5">
        <v>120</v>
      </c>
      <c r="D36" s="5">
        <v>7</v>
      </c>
      <c r="E36" s="5"/>
      <c r="F36" s="13">
        <f>B36*C36*D36</f>
        <v>840</v>
      </c>
    </row>
    <row r="37" spans="1:6" x14ac:dyDescent="0.15">
      <c r="A37" s="15" t="s">
        <v>29</v>
      </c>
      <c r="B37" s="5">
        <v>2</v>
      </c>
      <c r="C37" s="5">
        <v>90</v>
      </c>
      <c r="D37" s="5">
        <v>7</v>
      </c>
      <c r="E37" s="5"/>
      <c r="F37" s="13">
        <f>B37*C37*D37</f>
        <v>1260</v>
      </c>
    </row>
    <row r="38" spans="1:6" x14ac:dyDescent="0.15">
      <c r="A38" s="15" t="s">
        <v>44</v>
      </c>
      <c r="B38" s="5">
        <v>1</v>
      </c>
      <c r="C38" s="5">
        <v>100</v>
      </c>
      <c r="D38" s="5">
        <v>7</v>
      </c>
      <c r="E38" s="5"/>
      <c r="F38" s="13">
        <f>B38*C38*D38</f>
        <v>700</v>
      </c>
    </row>
    <row r="39" spans="1:6" x14ac:dyDescent="0.15">
      <c r="A39" s="15" t="s">
        <v>78</v>
      </c>
      <c r="B39" s="5">
        <v>1</v>
      </c>
      <c r="C39" s="5">
        <v>100</v>
      </c>
      <c r="D39" s="5">
        <v>7</v>
      </c>
      <c r="E39" s="5"/>
      <c r="F39" s="13">
        <f>B39*C39*D39</f>
        <v>700</v>
      </c>
    </row>
    <row r="40" spans="1:6" x14ac:dyDescent="0.15">
      <c r="A40" s="66" t="s">
        <v>77</v>
      </c>
      <c r="B40" s="67">
        <v>4</v>
      </c>
      <c r="C40" s="67">
        <v>60</v>
      </c>
      <c r="D40" s="67">
        <v>7</v>
      </c>
      <c r="E40" s="5"/>
      <c r="F40" s="13">
        <f>B40*C40*D40</f>
        <v>1680</v>
      </c>
    </row>
    <row r="41" spans="1:6" x14ac:dyDescent="0.15">
      <c r="A41" s="14" t="s">
        <v>25</v>
      </c>
      <c r="B41" s="5" t="s">
        <v>26</v>
      </c>
      <c r="C41" s="5" t="s">
        <v>27</v>
      </c>
      <c r="D41" s="5"/>
      <c r="E41" s="5"/>
      <c r="F41" s="13" t="s">
        <v>15</v>
      </c>
    </row>
    <row r="42" spans="1:6" x14ac:dyDescent="0.15">
      <c r="A42" s="15" t="s">
        <v>28</v>
      </c>
      <c r="B42" s="5">
        <v>28</v>
      </c>
      <c r="C42" s="5">
        <v>125</v>
      </c>
      <c r="D42" s="5"/>
      <c r="E42" s="5"/>
      <c r="F42" s="13">
        <f>B42*C42</f>
        <v>3500</v>
      </c>
    </row>
    <row r="43" spans="1:6" x14ac:dyDescent="0.15">
      <c r="A43" s="15" t="s">
        <v>40</v>
      </c>
      <c r="B43" s="5">
        <v>1</v>
      </c>
      <c r="C43" s="5">
        <v>1600</v>
      </c>
      <c r="D43" s="5"/>
      <c r="E43" s="5"/>
      <c r="F43" s="13">
        <f>B43*C43</f>
        <v>1600</v>
      </c>
    </row>
    <row r="44" spans="1:6" x14ac:dyDescent="0.15">
      <c r="A44" s="15" t="s">
        <v>88</v>
      </c>
      <c r="B44" s="5">
        <v>16</v>
      </c>
      <c r="C44" s="5">
        <v>12</v>
      </c>
      <c r="D44" s="5"/>
      <c r="E44" s="5"/>
      <c r="F44" s="13">
        <f>B44*C44</f>
        <v>192</v>
      </c>
    </row>
    <row r="45" spans="1:6" x14ac:dyDescent="0.15">
      <c r="A45" s="15" t="s">
        <v>41</v>
      </c>
      <c r="B45" s="5">
        <v>1</v>
      </c>
      <c r="C45" s="5">
        <v>1300</v>
      </c>
      <c r="D45" s="5"/>
      <c r="E45" s="5"/>
      <c r="F45" s="13">
        <f>B45*C45</f>
        <v>1300</v>
      </c>
    </row>
    <row r="46" spans="1:6" x14ac:dyDescent="0.15">
      <c r="A46" s="15"/>
      <c r="B46" s="5"/>
      <c r="C46" s="5"/>
      <c r="D46" s="5"/>
      <c r="E46" s="5"/>
      <c r="F46" s="13">
        <f>B46*C46</f>
        <v>0</v>
      </c>
    </row>
    <row r="47" spans="1:6" x14ac:dyDescent="0.15">
      <c r="A47" s="15"/>
      <c r="B47" s="5"/>
      <c r="C47" s="5"/>
      <c r="D47" s="5"/>
      <c r="E47" s="5"/>
      <c r="F47" s="13"/>
    </row>
    <row r="48" spans="1:6" ht="14" thickBot="1" x14ac:dyDescent="0.2">
      <c r="A48" s="16"/>
      <c r="B48" s="17"/>
      <c r="C48" s="17"/>
      <c r="D48" s="17"/>
      <c r="E48" s="17"/>
      <c r="F48" s="21"/>
    </row>
    <row r="49" spans="1:7" x14ac:dyDescent="0.15">
      <c r="A49" s="18"/>
      <c r="B49" s="19"/>
      <c r="C49" s="20"/>
      <c r="D49" s="23" t="s">
        <v>3</v>
      </c>
      <c r="E49" s="20"/>
      <c r="F49" s="22">
        <f>SUM(F13:F48)</f>
        <v>32024.400000000001</v>
      </c>
      <c r="G49" s="37"/>
    </row>
    <row r="50" spans="1:7" x14ac:dyDescent="0.15">
      <c r="D50" s="24" t="s">
        <v>31</v>
      </c>
      <c r="F50" s="22">
        <f>F49/16</f>
        <v>2001.5250000000001</v>
      </c>
      <c r="G50" s="37"/>
    </row>
    <row r="52" spans="1:7" x14ac:dyDescent="0.15">
      <c r="D52" s="36"/>
    </row>
    <row r="53" spans="1:7" x14ac:dyDescent="0.15">
      <c r="D53" s="23"/>
      <c r="F53" s="37"/>
    </row>
    <row r="54" spans="1:7" x14ac:dyDescent="0.15">
      <c r="D54" s="24"/>
      <c r="F54" s="37"/>
    </row>
  </sheetData>
  <sheetProtection selectLockedCells="1" selectUnlockedCells="1"/>
  <mergeCells count="10">
    <mergeCell ref="B11:F11"/>
    <mergeCell ref="B9:F9"/>
    <mergeCell ref="B8:F8"/>
    <mergeCell ref="B3:C3"/>
    <mergeCell ref="A1:F1"/>
    <mergeCell ref="B4:F4"/>
    <mergeCell ref="B6:F6"/>
    <mergeCell ref="B7:F7"/>
    <mergeCell ref="B10:F10"/>
    <mergeCell ref="B5:F5"/>
  </mergeCells>
  <phoneticPr fontId="2" type="noConversion"/>
  <pageMargins left="0.55000000000000004" right="0.55000000000000004" top="0.5" bottom="0.5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14" workbookViewId="0">
      <selection activeCell="F53" sqref="F53"/>
    </sheetView>
  </sheetViews>
  <sheetFormatPr baseColWidth="10" defaultColWidth="11.6640625" defaultRowHeight="13" x14ac:dyDescent="0.15"/>
  <cols>
    <col min="1" max="1" width="14.1640625" customWidth="1"/>
    <col min="2" max="2" width="13" customWidth="1"/>
    <col min="3" max="3" width="13.5" customWidth="1"/>
    <col min="6" max="6" width="11.83203125" bestFit="1" customWidth="1"/>
    <col min="7" max="7" width="12.6640625" bestFit="1" customWidth="1"/>
  </cols>
  <sheetData>
    <row r="1" spans="1:6" x14ac:dyDescent="0.15">
      <c r="A1" s="243" t="s">
        <v>4</v>
      </c>
      <c r="B1" s="244"/>
      <c r="C1" s="244"/>
      <c r="D1" s="244"/>
      <c r="E1" s="244"/>
      <c r="F1" s="245"/>
    </row>
    <row r="2" spans="1:6" x14ac:dyDescent="0.15">
      <c r="A2" s="10" t="s">
        <v>83</v>
      </c>
      <c r="B2" s="3"/>
      <c r="C2" s="3"/>
      <c r="D2" s="3"/>
      <c r="E2" s="3"/>
      <c r="F2" s="11"/>
    </row>
    <row r="3" spans="1:6" x14ac:dyDescent="0.15">
      <c r="A3" s="12" t="s">
        <v>5</v>
      </c>
      <c r="B3" s="217" t="s">
        <v>99</v>
      </c>
      <c r="C3" s="217"/>
      <c r="D3" s="4" t="s">
        <v>6</v>
      </c>
      <c r="E3" s="176" t="s">
        <v>100</v>
      </c>
      <c r="F3" s="177"/>
    </row>
    <row r="4" spans="1:6" x14ac:dyDescent="0.15">
      <c r="A4" s="12" t="s">
        <v>7</v>
      </c>
      <c r="B4" s="222">
        <v>1</v>
      </c>
      <c r="C4" s="222"/>
      <c r="D4" s="222"/>
      <c r="E4" s="222"/>
      <c r="F4" s="223"/>
    </row>
    <row r="5" spans="1:6" x14ac:dyDescent="0.15">
      <c r="A5" s="12" t="s">
        <v>37</v>
      </c>
      <c r="B5" s="224">
        <v>3</v>
      </c>
      <c r="C5" s="225"/>
      <c r="D5" s="225"/>
      <c r="E5" s="225"/>
      <c r="F5" s="226"/>
    </row>
    <row r="6" spans="1:6" x14ac:dyDescent="0.15">
      <c r="A6" s="12" t="s">
        <v>8</v>
      </c>
      <c r="B6" s="222">
        <v>8</v>
      </c>
      <c r="C6" s="222"/>
      <c r="D6" s="222"/>
      <c r="E6" s="222"/>
      <c r="F6" s="223"/>
    </row>
    <row r="7" spans="1:6" x14ac:dyDescent="0.15">
      <c r="A7" s="12" t="s">
        <v>9</v>
      </c>
      <c r="B7" s="222">
        <v>12</v>
      </c>
      <c r="C7" s="222"/>
      <c r="D7" s="222"/>
      <c r="E7" s="222"/>
      <c r="F7" s="223"/>
    </row>
    <row r="8" spans="1:6" x14ac:dyDescent="0.15">
      <c r="A8" s="12"/>
      <c r="B8" s="215"/>
      <c r="C8" s="215"/>
      <c r="D8" s="215"/>
      <c r="E8" s="215"/>
      <c r="F8" s="216"/>
    </row>
    <row r="9" spans="1:6" x14ac:dyDescent="0.15">
      <c r="A9" s="12"/>
      <c r="B9" s="215"/>
      <c r="C9" s="215"/>
      <c r="D9" s="215"/>
      <c r="E9" s="215"/>
      <c r="F9" s="216"/>
    </row>
    <row r="10" spans="1:6" x14ac:dyDescent="0.15">
      <c r="A10" s="12" t="s">
        <v>122</v>
      </c>
      <c r="B10" s="246" t="s">
        <v>125</v>
      </c>
      <c r="C10" s="247"/>
      <c r="D10" s="247"/>
      <c r="E10" s="247"/>
      <c r="F10" s="248"/>
    </row>
    <row r="11" spans="1:6" x14ac:dyDescent="0.15">
      <c r="A11" s="12"/>
      <c r="B11" s="215"/>
      <c r="C11" s="215"/>
      <c r="D11" s="215"/>
      <c r="E11" s="215"/>
      <c r="F11" s="216"/>
    </row>
    <row r="12" spans="1:6" ht="14" thickBot="1" x14ac:dyDescent="0.2">
      <c r="A12" s="143"/>
      <c r="B12" s="249"/>
      <c r="C12" s="249"/>
      <c r="D12" s="249"/>
      <c r="E12" s="249"/>
      <c r="F12" s="250"/>
    </row>
    <row r="13" spans="1:6" x14ac:dyDescent="0.15">
      <c r="A13" s="144" t="s">
        <v>10</v>
      </c>
      <c r="B13" s="145" t="s">
        <v>11</v>
      </c>
      <c r="C13" s="145" t="s">
        <v>12</v>
      </c>
      <c r="D13" s="145" t="s">
        <v>13</v>
      </c>
      <c r="E13" s="145" t="s">
        <v>14</v>
      </c>
      <c r="F13" s="146" t="s">
        <v>15</v>
      </c>
    </row>
    <row r="14" spans="1:6" x14ac:dyDescent="0.15">
      <c r="A14" s="15" t="s">
        <v>64</v>
      </c>
      <c r="B14" s="5"/>
      <c r="C14" s="5"/>
      <c r="D14" s="5">
        <v>1000</v>
      </c>
      <c r="E14" s="5">
        <v>14</v>
      </c>
      <c r="F14" s="13">
        <f t="shared" ref="F14:F21" si="0">(0.19*D14)+B14+C14+E14</f>
        <v>204</v>
      </c>
    </row>
    <row r="15" spans="1:6" x14ac:dyDescent="0.15">
      <c r="A15" s="15" t="s">
        <v>64</v>
      </c>
      <c r="B15" s="5"/>
      <c r="C15" s="5"/>
      <c r="D15" s="5">
        <v>1000</v>
      </c>
      <c r="E15" s="5">
        <v>14</v>
      </c>
      <c r="F15" s="13">
        <f t="shared" si="0"/>
        <v>204</v>
      </c>
    </row>
    <row r="16" spans="1:6" x14ac:dyDescent="0.15">
      <c r="A16" s="15" t="s">
        <v>64</v>
      </c>
      <c r="B16" s="5"/>
      <c r="C16" s="5"/>
      <c r="D16" s="5">
        <v>1000</v>
      </c>
      <c r="E16" s="5">
        <v>14</v>
      </c>
      <c r="F16" s="13">
        <f t="shared" si="0"/>
        <v>204</v>
      </c>
    </row>
    <row r="17" spans="1:7" x14ac:dyDescent="0.15">
      <c r="A17" s="15" t="s">
        <v>64</v>
      </c>
      <c r="B17" s="5"/>
      <c r="C17" s="5"/>
      <c r="D17" s="5">
        <v>1000</v>
      </c>
      <c r="E17" s="5">
        <v>14</v>
      </c>
      <c r="F17" s="13">
        <f t="shared" si="0"/>
        <v>204</v>
      </c>
      <c r="G17" s="9"/>
    </row>
    <row r="18" spans="1:7" x14ac:dyDescent="0.15">
      <c r="A18" s="15" t="s">
        <v>142</v>
      </c>
      <c r="B18" s="5"/>
      <c r="C18" s="5">
        <v>600</v>
      </c>
      <c r="D18" s="5">
        <v>1200</v>
      </c>
      <c r="E18" s="5">
        <v>14</v>
      </c>
      <c r="F18" s="13">
        <f t="shared" si="0"/>
        <v>842</v>
      </c>
      <c r="G18" s="8"/>
    </row>
    <row r="19" spans="1:7" x14ac:dyDescent="0.15">
      <c r="A19" s="15"/>
      <c r="B19" s="5"/>
      <c r="C19" s="5"/>
      <c r="D19" s="5"/>
      <c r="E19" s="5"/>
      <c r="F19" s="13">
        <f t="shared" si="0"/>
        <v>0</v>
      </c>
      <c r="G19" s="8"/>
    </row>
    <row r="20" spans="1:7" x14ac:dyDescent="0.15">
      <c r="A20" s="15"/>
      <c r="B20" s="5"/>
      <c r="C20" s="5"/>
      <c r="D20" s="5"/>
      <c r="E20" s="5"/>
      <c r="F20" s="13">
        <f t="shared" si="0"/>
        <v>0</v>
      </c>
    </row>
    <row r="21" spans="1:7" x14ac:dyDescent="0.15">
      <c r="A21" s="15"/>
      <c r="B21" s="5"/>
      <c r="C21" s="5"/>
      <c r="D21" s="5"/>
      <c r="E21" s="5"/>
      <c r="F21" s="13">
        <f t="shared" si="0"/>
        <v>0</v>
      </c>
    </row>
    <row r="22" spans="1:7" x14ac:dyDescent="0.15">
      <c r="A22" s="14" t="s">
        <v>63</v>
      </c>
      <c r="B22" s="5" t="s">
        <v>56</v>
      </c>
      <c r="C22" s="5" t="s">
        <v>85</v>
      </c>
      <c r="D22" s="5" t="s">
        <v>19</v>
      </c>
      <c r="E22" s="5"/>
      <c r="F22" s="13" t="s">
        <v>15</v>
      </c>
    </row>
    <row r="23" spans="1:7" x14ac:dyDescent="0.15">
      <c r="A23" s="15" t="s">
        <v>42</v>
      </c>
      <c r="B23" s="5">
        <v>11</v>
      </c>
      <c r="C23" s="5">
        <v>60</v>
      </c>
      <c r="D23" s="5">
        <v>6</v>
      </c>
      <c r="E23" s="5"/>
      <c r="F23" s="13">
        <f>B23*C23*D23</f>
        <v>3960</v>
      </c>
    </row>
    <row r="24" spans="1:7" x14ac:dyDescent="0.15">
      <c r="A24" s="15" t="s">
        <v>43</v>
      </c>
      <c r="B24" s="5">
        <v>6</v>
      </c>
      <c r="C24" s="5">
        <v>55</v>
      </c>
      <c r="D24" s="5">
        <v>6</v>
      </c>
      <c r="E24" s="5"/>
      <c r="F24" s="13">
        <f>B24*C24*D24</f>
        <v>1980</v>
      </c>
    </row>
    <row r="25" spans="1:7" x14ac:dyDescent="0.15">
      <c r="A25" s="15"/>
      <c r="B25" s="5"/>
      <c r="C25" s="5"/>
      <c r="D25" s="5"/>
      <c r="E25" s="5"/>
      <c r="F25" s="13">
        <f>B25*C25*D25</f>
        <v>0</v>
      </c>
    </row>
    <row r="26" spans="1:7" x14ac:dyDescent="0.15">
      <c r="A26" s="15"/>
      <c r="B26" s="5"/>
      <c r="C26" s="5"/>
      <c r="D26" s="5"/>
      <c r="E26" s="5"/>
      <c r="F26" s="13">
        <f>B26*C26*D26</f>
        <v>0</v>
      </c>
    </row>
    <row r="27" spans="1:7" x14ac:dyDescent="0.15">
      <c r="A27" s="15"/>
      <c r="B27" s="5"/>
      <c r="C27" s="5"/>
      <c r="D27" s="5"/>
      <c r="E27" s="5"/>
      <c r="F27" s="13"/>
    </row>
    <row r="28" spans="1:7" x14ac:dyDescent="0.15">
      <c r="A28" s="15"/>
      <c r="B28" s="5"/>
      <c r="C28" s="5"/>
      <c r="D28" s="5"/>
      <c r="E28" s="5"/>
      <c r="F28" s="13"/>
    </row>
    <row r="29" spans="1:7" x14ac:dyDescent="0.15">
      <c r="A29" s="14" t="s">
        <v>20</v>
      </c>
      <c r="B29" s="5" t="s">
        <v>17</v>
      </c>
      <c r="C29" s="5" t="s">
        <v>21</v>
      </c>
      <c r="D29" s="5" t="s">
        <v>22</v>
      </c>
      <c r="E29" s="5"/>
      <c r="F29" s="13" t="s">
        <v>15</v>
      </c>
    </row>
    <row r="30" spans="1:7" x14ac:dyDescent="0.15">
      <c r="A30" s="15"/>
      <c r="B30" s="5">
        <v>26</v>
      </c>
      <c r="C30" s="5">
        <v>27.75</v>
      </c>
      <c r="D30" s="5">
        <v>6</v>
      </c>
      <c r="E30" s="5"/>
      <c r="F30" s="68">
        <f>B30*C30*D30</f>
        <v>4329</v>
      </c>
    </row>
    <row r="31" spans="1:7" x14ac:dyDescent="0.15">
      <c r="A31" s="15"/>
      <c r="B31" s="5">
        <v>26</v>
      </c>
      <c r="C31" s="5">
        <v>37</v>
      </c>
      <c r="D31" s="5">
        <v>1</v>
      </c>
      <c r="E31" s="5"/>
      <c r="F31" s="13">
        <f>B31*C31*D31</f>
        <v>962</v>
      </c>
    </row>
    <row r="32" spans="1:7" x14ac:dyDescent="0.15">
      <c r="A32" s="15"/>
      <c r="B32" s="5"/>
      <c r="C32" s="5"/>
      <c r="D32" s="5"/>
      <c r="E32" s="5"/>
      <c r="F32" s="13">
        <f>B32*C32*D32</f>
        <v>0</v>
      </c>
    </row>
    <row r="33" spans="1:7" x14ac:dyDescent="0.15">
      <c r="A33" s="15"/>
      <c r="B33" s="5"/>
      <c r="C33" s="5"/>
      <c r="D33" s="5"/>
      <c r="E33" s="5"/>
      <c r="F33" s="13">
        <f>B33*C33*D33</f>
        <v>0</v>
      </c>
    </row>
    <row r="34" spans="1:7" x14ac:dyDescent="0.15">
      <c r="A34" s="14" t="s">
        <v>23</v>
      </c>
      <c r="B34" s="5" t="s">
        <v>17</v>
      </c>
      <c r="C34" s="5" t="s">
        <v>24</v>
      </c>
      <c r="D34" s="5" t="s">
        <v>22</v>
      </c>
      <c r="E34" s="5"/>
      <c r="F34" s="13" t="s">
        <v>15</v>
      </c>
    </row>
    <row r="35" spans="1:7" x14ac:dyDescent="0.15">
      <c r="A35" s="15" t="s">
        <v>46</v>
      </c>
      <c r="B35" s="5">
        <v>1</v>
      </c>
      <c r="C35" s="5">
        <v>120</v>
      </c>
      <c r="D35" s="5">
        <v>7</v>
      </c>
      <c r="E35" s="5"/>
      <c r="F35" s="13">
        <f>B35*C35*D35</f>
        <v>840</v>
      </c>
    </row>
    <row r="36" spans="1:7" x14ac:dyDescent="0.15">
      <c r="A36" s="15" t="s">
        <v>29</v>
      </c>
      <c r="B36" s="5">
        <v>2</v>
      </c>
      <c r="C36" s="5">
        <v>100</v>
      </c>
      <c r="D36" s="5">
        <v>7</v>
      </c>
      <c r="E36" s="5"/>
      <c r="F36" s="13">
        <f>B36*C36*D36</f>
        <v>1400</v>
      </c>
    </row>
    <row r="37" spans="1:7" x14ac:dyDescent="0.15">
      <c r="A37" s="15" t="s">
        <v>44</v>
      </c>
      <c r="B37" s="5">
        <v>1</v>
      </c>
      <c r="C37" s="5">
        <v>100</v>
      </c>
      <c r="D37" s="5">
        <v>7</v>
      </c>
      <c r="E37" s="5"/>
      <c r="F37" s="13">
        <f>B37*C37*D37</f>
        <v>700</v>
      </c>
    </row>
    <row r="38" spans="1:7" x14ac:dyDescent="0.15">
      <c r="A38" s="15" t="s">
        <v>78</v>
      </c>
      <c r="B38" s="5">
        <v>1</v>
      </c>
      <c r="C38" s="5">
        <v>100</v>
      </c>
      <c r="D38" s="5">
        <v>9</v>
      </c>
      <c r="E38" s="5"/>
      <c r="F38" s="13">
        <f>B38*C38*D38</f>
        <v>900</v>
      </c>
    </row>
    <row r="39" spans="1:7" x14ac:dyDescent="0.15">
      <c r="A39" s="66" t="s">
        <v>77</v>
      </c>
      <c r="B39" s="67">
        <v>4</v>
      </c>
      <c r="C39" s="67">
        <v>60</v>
      </c>
      <c r="D39" s="67">
        <v>7</v>
      </c>
      <c r="E39" s="5"/>
      <c r="F39" s="13">
        <f>B39*C39*D39</f>
        <v>1680</v>
      </c>
    </row>
    <row r="40" spans="1:7" x14ac:dyDescent="0.15">
      <c r="A40" s="14" t="s">
        <v>25</v>
      </c>
      <c r="B40" s="5" t="s">
        <v>26</v>
      </c>
      <c r="C40" s="5" t="s">
        <v>27</v>
      </c>
      <c r="D40" s="5"/>
      <c r="E40" s="5"/>
      <c r="F40" s="13" t="s">
        <v>15</v>
      </c>
    </row>
    <row r="41" spans="1:7" x14ac:dyDescent="0.15">
      <c r="A41" s="15" t="s">
        <v>76</v>
      </c>
      <c r="B41" s="5">
        <v>26</v>
      </c>
      <c r="C41" s="5">
        <v>125</v>
      </c>
      <c r="D41" s="5"/>
      <c r="E41" s="5"/>
      <c r="F41" s="13">
        <f>B41*C41</f>
        <v>3250</v>
      </c>
    </row>
    <row r="42" spans="1:7" x14ac:dyDescent="0.15">
      <c r="A42" s="15" t="s">
        <v>87</v>
      </c>
      <c r="B42" s="5">
        <v>14</v>
      </c>
      <c r="C42" s="5">
        <v>17</v>
      </c>
      <c r="D42" s="5"/>
      <c r="E42" s="5"/>
      <c r="F42" s="13">
        <f>B42*C42*D42</f>
        <v>0</v>
      </c>
    </row>
    <row r="43" spans="1:7" x14ac:dyDescent="0.15">
      <c r="A43" s="15" t="s">
        <v>30</v>
      </c>
      <c r="B43" s="5">
        <v>1</v>
      </c>
      <c r="C43" s="5">
        <v>1600</v>
      </c>
      <c r="D43" s="5"/>
      <c r="E43" s="5"/>
      <c r="F43" s="13">
        <f>B43*C43</f>
        <v>1600</v>
      </c>
      <c r="G43" s="69"/>
    </row>
    <row r="44" spans="1:7" x14ac:dyDescent="0.15">
      <c r="A44" s="15" t="s">
        <v>41</v>
      </c>
      <c r="B44" s="5">
        <v>1</v>
      </c>
      <c r="C44" s="5">
        <v>1300</v>
      </c>
      <c r="D44" s="5"/>
      <c r="E44" s="5"/>
      <c r="F44" s="13">
        <f>B44*C44</f>
        <v>1300</v>
      </c>
    </row>
    <row r="45" spans="1:7" x14ac:dyDescent="0.15">
      <c r="A45" s="15"/>
      <c r="B45" s="5"/>
      <c r="C45" s="5"/>
      <c r="D45" s="5"/>
      <c r="E45" s="5"/>
      <c r="F45" s="13"/>
    </row>
    <row r="46" spans="1:7" x14ac:dyDescent="0.15">
      <c r="A46" s="15"/>
      <c r="B46" s="5"/>
      <c r="C46" s="5"/>
      <c r="D46" s="5"/>
      <c r="E46" s="5"/>
      <c r="F46" s="13"/>
    </row>
    <row r="47" spans="1:7" x14ac:dyDescent="0.15">
      <c r="A47" s="15"/>
      <c r="B47" s="5"/>
      <c r="C47" s="5"/>
      <c r="D47" s="5"/>
      <c r="E47" s="5"/>
      <c r="F47" s="13"/>
    </row>
    <row r="48" spans="1:7" x14ac:dyDescent="0.15">
      <c r="A48" s="14"/>
      <c r="B48" s="5"/>
      <c r="C48" s="3"/>
      <c r="D48" s="3"/>
      <c r="E48" s="3"/>
      <c r="F48" s="11"/>
    </row>
    <row r="49" spans="1:7" x14ac:dyDescent="0.15">
      <c r="A49" s="14"/>
      <c r="B49" s="3"/>
      <c r="C49" s="3"/>
      <c r="D49" s="3"/>
      <c r="E49" s="3"/>
      <c r="F49" s="11"/>
    </row>
    <row r="50" spans="1:7" x14ac:dyDescent="0.15">
      <c r="A50" s="14"/>
      <c r="B50" s="3"/>
      <c r="C50" s="3"/>
      <c r="D50" s="3"/>
      <c r="E50" s="3"/>
      <c r="F50" s="11"/>
    </row>
    <row r="51" spans="1:7" ht="14" thickBot="1" x14ac:dyDescent="0.2">
      <c r="A51" s="16"/>
      <c r="B51" s="17"/>
      <c r="C51" s="17"/>
      <c r="D51" s="17"/>
      <c r="E51" s="17"/>
      <c r="F51" s="21"/>
    </row>
    <row r="52" spans="1:7" x14ac:dyDescent="0.15">
      <c r="A52" s="18"/>
      <c r="B52" s="19"/>
      <c r="C52" s="20"/>
      <c r="D52" s="23" t="s">
        <v>3</v>
      </c>
      <c r="E52" s="20"/>
      <c r="F52" s="22">
        <f>SUM(F14:F51)</f>
        <v>24559</v>
      </c>
      <c r="G52" s="36"/>
    </row>
    <row r="53" spans="1:7" x14ac:dyDescent="0.15">
      <c r="D53" s="24" t="s">
        <v>31</v>
      </c>
      <c r="F53" s="22">
        <f>F52/14</f>
        <v>1754.2142857142858</v>
      </c>
      <c r="G53" s="178"/>
    </row>
  </sheetData>
  <sheetProtection selectLockedCells="1" selectUnlockedCells="1"/>
  <mergeCells count="11">
    <mergeCell ref="B10:F10"/>
    <mergeCell ref="B8:F8"/>
    <mergeCell ref="B9:F9"/>
    <mergeCell ref="B11:F11"/>
    <mergeCell ref="B12:F12"/>
    <mergeCell ref="A1:F1"/>
    <mergeCell ref="B3:C3"/>
    <mergeCell ref="B4:F4"/>
    <mergeCell ref="B5:F5"/>
    <mergeCell ref="B6:F6"/>
    <mergeCell ref="B7:F7"/>
  </mergeCells>
  <phoneticPr fontId="2" type="noConversion"/>
  <pageMargins left="0.55000000000000004" right="0.55000000000000004" top="0.5" bottom="0.5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9" workbookViewId="0">
      <selection activeCell="C21" sqref="C21"/>
    </sheetView>
  </sheetViews>
  <sheetFormatPr baseColWidth="10" defaultColWidth="11.6640625" defaultRowHeight="13" x14ac:dyDescent="0.15"/>
  <cols>
    <col min="1" max="1" width="14.1640625" customWidth="1"/>
    <col min="2" max="2" width="13" customWidth="1"/>
    <col min="3" max="3" width="13.5" customWidth="1"/>
    <col min="6" max="6" width="11.83203125" bestFit="1" customWidth="1"/>
    <col min="7" max="7" width="12.6640625" bestFit="1" customWidth="1"/>
  </cols>
  <sheetData>
    <row r="1" spans="1:8" ht="14" thickBot="1" x14ac:dyDescent="0.2">
      <c r="A1" s="237" t="s">
        <v>4</v>
      </c>
      <c r="B1" s="238"/>
      <c r="C1" s="238"/>
      <c r="D1" s="238"/>
      <c r="E1" s="238"/>
      <c r="F1" s="239"/>
    </row>
    <row r="2" spans="1:8" x14ac:dyDescent="0.15">
      <c r="A2" s="139" t="s">
        <v>119</v>
      </c>
      <c r="B2" s="140"/>
      <c r="C2" s="140"/>
      <c r="D2" s="140"/>
      <c r="E2" s="140"/>
      <c r="F2" s="141"/>
    </row>
    <row r="3" spans="1:8" x14ac:dyDescent="0.15">
      <c r="A3" s="12" t="s">
        <v>5</v>
      </c>
      <c r="B3" s="217" t="s">
        <v>118</v>
      </c>
      <c r="C3" s="217"/>
      <c r="D3" s="4" t="s">
        <v>6</v>
      </c>
      <c r="E3" s="104" t="s">
        <v>117</v>
      </c>
      <c r="F3" s="105"/>
    </row>
    <row r="4" spans="1:8" x14ac:dyDescent="0.15">
      <c r="A4" s="12" t="s">
        <v>7</v>
      </c>
      <c r="B4" s="222">
        <v>1</v>
      </c>
      <c r="C4" s="222"/>
      <c r="D4" s="222"/>
      <c r="E4" s="222"/>
      <c r="F4" s="223"/>
    </row>
    <row r="5" spans="1:8" x14ac:dyDescent="0.15">
      <c r="A5" s="12" t="s">
        <v>37</v>
      </c>
      <c r="B5" s="224">
        <v>1</v>
      </c>
      <c r="C5" s="225"/>
      <c r="D5" s="225"/>
      <c r="E5" s="225"/>
      <c r="F5" s="226"/>
    </row>
    <row r="6" spans="1:8" x14ac:dyDescent="0.15">
      <c r="A6" s="12" t="s">
        <v>8</v>
      </c>
      <c r="B6" s="222">
        <v>8</v>
      </c>
      <c r="C6" s="222"/>
      <c r="D6" s="222"/>
      <c r="E6" s="222"/>
      <c r="F6" s="223"/>
    </row>
    <row r="7" spans="1:8" x14ac:dyDescent="0.15">
      <c r="A7" s="12" t="s">
        <v>9</v>
      </c>
      <c r="B7" s="222">
        <v>22</v>
      </c>
      <c r="C7" s="222"/>
      <c r="D7" s="222"/>
      <c r="E7" s="222"/>
      <c r="F7" s="223"/>
    </row>
    <row r="8" spans="1:8" x14ac:dyDescent="0.15">
      <c r="A8" s="12"/>
      <c r="B8" s="215"/>
      <c r="C8" s="215"/>
      <c r="D8" s="215"/>
      <c r="E8" s="215"/>
      <c r="F8" s="216"/>
    </row>
    <row r="9" spans="1:8" x14ac:dyDescent="0.15">
      <c r="A9" s="12"/>
      <c r="B9" s="215"/>
      <c r="C9" s="215"/>
      <c r="D9" s="215"/>
      <c r="E9" s="215"/>
      <c r="F9" s="216"/>
    </row>
    <row r="10" spans="1:8" ht="14" thickBot="1" x14ac:dyDescent="0.2">
      <c r="A10" s="142"/>
      <c r="B10" s="235"/>
      <c r="C10" s="235"/>
      <c r="D10" s="235"/>
      <c r="E10" s="235"/>
      <c r="F10" s="236"/>
    </row>
    <row r="11" spans="1:8" x14ac:dyDescent="0.15">
      <c r="A11" s="136" t="s">
        <v>10</v>
      </c>
      <c r="B11" s="137" t="s">
        <v>11</v>
      </c>
      <c r="C11" s="137" t="s">
        <v>12</v>
      </c>
      <c r="D11" s="137" t="s">
        <v>13</v>
      </c>
      <c r="E11" s="137" t="s">
        <v>14</v>
      </c>
      <c r="F11" s="138" t="s">
        <v>15</v>
      </c>
    </row>
    <row r="12" spans="1:8" x14ac:dyDescent="0.15">
      <c r="A12" s="15" t="s">
        <v>120</v>
      </c>
      <c r="B12" s="5"/>
      <c r="C12" s="5">
        <v>320</v>
      </c>
      <c r="D12" s="5">
        <v>2500</v>
      </c>
      <c r="E12" s="5">
        <v>15</v>
      </c>
      <c r="F12" s="13">
        <f>(0.19*D12)+B12+C12+E12</f>
        <v>810</v>
      </c>
    </row>
    <row r="13" spans="1:8" x14ac:dyDescent="0.15">
      <c r="A13" s="15" t="s">
        <v>120</v>
      </c>
      <c r="B13" s="5"/>
      <c r="C13" s="5">
        <v>320</v>
      </c>
      <c r="D13" s="5">
        <v>2000</v>
      </c>
      <c r="E13" s="5">
        <v>15</v>
      </c>
      <c r="F13" s="13">
        <f>(0.19*D13)+B13+C13+E13</f>
        <v>715</v>
      </c>
    </row>
    <row r="14" spans="1:8" x14ac:dyDescent="0.15">
      <c r="A14" s="15" t="s">
        <v>120</v>
      </c>
      <c r="B14" s="5"/>
      <c r="C14" s="5">
        <v>320</v>
      </c>
      <c r="D14" s="5">
        <v>2000</v>
      </c>
      <c r="E14" s="5">
        <v>15</v>
      </c>
      <c r="F14" s="13">
        <f>(0.19*D14)+B14+C14+E14</f>
        <v>715</v>
      </c>
    </row>
    <row r="15" spans="1:8" x14ac:dyDescent="0.15">
      <c r="A15" s="15" t="s">
        <v>120</v>
      </c>
      <c r="B15" s="5"/>
      <c r="C15" s="5">
        <v>320</v>
      </c>
      <c r="D15" s="5">
        <v>2500</v>
      </c>
      <c r="E15" s="5">
        <v>15</v>
      </c>
      <c r="F15" s="13">
        <f>(0.19*D15)+B15+C15+E15</f>
        <v>810</v>
      </c>
      <c r="G15" s="8"/>
      <c r="H15" s="40"/>
    </row>
    <row r="16" spans="1:8" x14ac:dyDescent="0.15">
      <c r="A16" s="15"/>
      <c r="B16" s="5"/>
      <c r="C16" s="5"/>
      <c r="D16" s="5"/>
      <c r="E16" s="5"/>
      <c r="F16" s="13">
        <f>(0.227*D16)+(0.19*D16)+E16</f>
        <v>0</v>
      </c>
      <c r="G16" s="8"/>
    </row>
    <row r="17" spans="1:8" x14ac:dyDescent="0.15">
      <c r="A17" s="15"/>
      <c r="B17" s="5"/>
      <c r="C17" s="5"/>
      <c r="D17" s="5"/>
      <c r="E17" s="5"/>
      <c r="F17" s="13">
        <f>(0.227*D17)+(0.19*D17)+E17</f>
        <v>0</v>
      </c>
      <c r="G17" s="8"/>
    </row>
    <row r="18" spans="1:8" x14ac:dyDescent="0.15">
      <c r="A18" s="15"/>
      <c r="B18" s="5"/>
      <c r="C18" s="5"/>
      <c r="D18" s="5"/>
      <c r="E18" s="5"/>
      <c r="F18" s="13">
        <f>(0.227*D18)+(0.19*D18)+E18</f>
        <v>0</v>
      </c>
    </row>
    <row r="19" spans="1:8" x14ac:dyDescent="0.15">
      <c r="A19" s="15"/>
      <c r="B19" s="5"/>
      <c r="C19" s="5"/>
      <c r="D19" s="5"/>
      <c r="E19" s="5"/>
      <c r="F19" s="13">
        <f>(0.135*D19)+B19+C19+E19</f>
        <v>0</v>
      </c>
    </row>
    <row r="20" spans="1:8" x14ac:dyDescent="0.15">
      <c r="A20" s="14" t="s">
        <v>16</v>
      </c>
      <c r="B20" s="3" t="s">
        <v>56</v>
      </c>
      <c r="C20" s="5" t="s">
        <v>85</v>
      </c>
      <c r="D20" s="5" t="s">
        <v>19</v>
      </c>
      <c r="E20" s="5"/>
      <c r="F20" s="13" t="s">
        <v>15</v>
      </c>
    </row>
    <row r="21" spans="1:8" x14ac:dyDescent="0.15">
      <c r="A21" s="15" t="s">
        <v>42</v>
      </c>
      <c r="B21" s="5">
        <v>13</v>
      </c>
      <c r="C21" s="5">
        <v>110</v>
      </c>
      <c r="D21" s="5">
        <v>3</v>
      </c>
      <c r="E21" s="5"/>
      <c r="F21" s="13">
        <f t="shared" ref="F21:F26" si="0">B21*C21*D21</f>
        <v>4290</v>
      </c>
    </row>
    <row r="22" spans="1:8" x14ac:dyDescent="0.15">
      <c r="A22" s="15" t="s">
        <v>43</v>
      </c>
      <c r="B22" s="5">
        <v>6</v>
      </c>
      <c r="C22" s="5">
        <v>100</v>
      </c>
      <c r="D22" s="5">
        <v>3</v>
      </c>
      <c r="E22" s="5"/>
      <c r="F22" s="13">
        <f t="shared" si="0"/>
        <v>1800</v>
      </c>
    </row>
    <row r="23" spans="1:8" x14ac:dyDescent="0.15">
      <c r="A23" s="15"/>
      <c r="B23" s="5"/>
      <c r="C23" s="5"/>
      <c r="D23" s="5"/>
      <c r="E23" s="5"/>
      <c r="F23" s="13">
        <f t="shared" si="0"/>
        <v>0</v>
      </c>
    </row>
    <row r="24" spans="1:8" x14ac:dyDescent="0.15">
      <c r="A24" s="15"/>
      <c r="B24" s="5"/>
      <c r="C24" s="5"/>
      <c r="D24" s="5"/>
      <c r="E24" s="5"/>
      <c r="F24" s="13">
        <f t="shared" si="0"/>
        <v>0</v>
      </c>
      <c r="H24" s="38"/>
    </row>
    <row r="25" spans="1:8" x14ac:dyDescent="0.15">
      <c r="A25" s="15"/>
      <c r="B25" s="5"/>
      <c r="C25" s="5"/>
      <c r="D25" s="5"/>
      <c r="E25" s="5"/>
      <c r="F25" s="13">
        <f t="shared" si="0"/>
        <v>0</v>
      </c>
    </row>
    <row r="26" spans="1:8" x14ac:dyDescent="0.15">
      <c r="A26" s="15"/>
      <c r="B26" s="5"/>
      <c r="C26" s="5"/>
      <c r="D26" s="5"/>
      <c r="E26" s="5"/>
      <c r="F26" s="13">
        <f t="shared" si="0"/>
        <v>0</v>
      </c>
    </row>
    <row r="27" spans="1:8" x14ac:dyDescent="0.15">
      <c r="A27" s="14" t="s">
        <v>20</v>
      </c>
      <c r="B27" s="5" t="s">
        <v>17</v>
      </c>
      <c r="C27" s="5" t="s">
        <v>21</v>
      </c>
      <c r="D27" s="5" t="s">
        <v>22</v>
      </c>
      <c r="E27" s="5"/>
      <c r="F27" s="13" t="s">
        <v>15</v>
      </c>
    </row>
    <row r="28" spans="1:8" x14ac:dyDescent="0.15">
      <c r="A28" s="15" t="s">
        <v>68</v>
      </c>
      <c r="B28" s="5">
        <v>32</v>
      </c>
      <c r="C28" s="40">
        <v>45</v>
      </c>
      <c r="D28" s="5">
        <v>1</v>
      </c>
      <c r="E28" s="5"/>
      <c r="F28" s="13">
        <f>B28*C29*D28</f>
        <v>1080</v>
      </c>
    </row>
    <row r="29" spans="1:8" x14ac:dyDescent="0.15">
      <c r="A29" s="15" t="s">
        <v>33</v>
      </c>
      <c r="B29" s="5">
        <v>32</v>
      </c>
      <c r="C29" s="5">
        <v>33.75</v>
      </c>
      <c r="D29" s="5">
        <v>3</v>
      </c>
      <c r="E29" s="5"/>
      <c r="F29" s="13">
        <f>B29*C29*D29</f>
        <v>3240</v>
      </c>
    </row>
    <row r="30" spans="1:8" x14ac:dyDescent="0.15">
      <c r="A30" s="15"/>
      <c r="B30" s="5"/>
      <c r="C30" s="5"/>
      <c r="D30" s="5"/>
      <c r="E30" s="5"/>
      <c r="F30" s="13">
        <f>B30*C30*D30</f>
        <v>0</v>
      </c>
    </row>
    <row r="31" spans="1:8" x14ac:dyDescent="0.15">
      <c r="A31" s="15"/>
      <c r="B31" s="5"/>
      <c r="C31" s="5"/>
      <c r="D31" s="5"/>
      <c r="E31" s="5"/>
      <c r="F31" s="13">
        <f>B31*C31*D31</f>
        <v>0</v>
      </c>
    </row>
    <row r="32" spans="1:8" x14ac:dyDescent="0.15">
      <c r="A32" s="14" t="s">
        <v>23</v>
      </c>
      <c r="B32" s="5" t="s">
        <v>17</v>
      </c>
      <c r="C32" s="5" t="s">
        <v>24</v>
      </c>
      <c r="D32" s="5" t="s">
        <v>22</v>
      </c>
      <c r="E32" s="5"/>
      <c r="F32" s="13" t="s">
        <v>15</v>
      </c>
    </row>
    <row r="33" spans="1:7" x14ac:dyDescent="0.15">
      <c r="A33" s="15"/>
      <c r="B33" s="5"/>
      <c r="C33" s="5"/>
      <c r="D33" s="5"/>
      <c r="E33" s="5"/>
      <c r="F33" s="13">
        <f>B33*C33*D33</f>
        <v>0</v>
      </c>
    </row>
    <row r="34" spans="1:7" x14ac:dyDescent="0.15">
      <c r="A34" s="15" t="s">
        <v>29</v>
      </c>
      <c r="B34" s="5">
        <v>1</v>
      </c>
      <c r="C34" s="3">
        <v>90</v>
      </c>
      <c r="D34" s="5">
        <v>4</v>
      </c>
      <c r="E34" s="5"/>
      <c r="F34" s="13">
        <f>B34*C34*D34</f>
        <v>360</v>
      </c>
    </row>
    <row r="35" spans="1:7" x14ac:dyDescent="0.15">
      <c r="A35" s="15"/>
      <c r="B35" s="5"/>
      <c r="C35" s="65"/>
      <c r="D35" s="5"/>
      <c r="E35" s="5"/>
      <c r="F35" s="13">
        <f>B35*C35*D35</f>
        <v>0</v>
      </c>
    </row>
    <row r="36" spans="1:7" x14ac:dyDescent="0.15">
      <c r="A36" s="15" t="s">
        <v>77</v>
      </c>
      <c r="B36" s="5">
        <v>6</v>
      </c>
      <c r="C36" s="5">
        <v>60</v>
      </c>
      <c r="D36" s="5">
        <v>4</v>
      </c>
      <c r="E36" s="5"/>
      <c r="F36" s="13">
        <f>B36*C36*D36</f>
        <v>1440</v>
      </c>
    </row>
    <row r="37" spans="1:7" x14ac:dyDescent="0.15">
      <c r="A37" s="66" t="s">
        <v>97</v>
      </c>
      <c r="B37" s="67">
        <v>1</v>
      </c>
      <c r="C37" s="67">
        <v>100</v>
      </c>
      <c r="D37" s="67">
        <v>4</v>
      </c>
      <c r="E37" s="5"/>
      <c r="F37" s="13">
        <f>B37*C37*D37</f>
        <v>400</v>
      </c>
    </row>
    <row r="38" spans="1:7" x14ac:dyDescent="0.15">
      <c r="A38" s="14" t="s">
        <v>25</v>
      </c>
      <c r="B38" s="5" t="s">
        <v>26</v>
      </c>
      <c r="C38" s="5" t="s">
        <v>27</v>
      </c>
      <c r="D38" s="5"/>
      <c r="E38" s="5"/>
      <c r="F38" s="13" t="s">
        <v>15</v>
      </c>
    </row>
    <row r="39" spans="1:7" x14ac:dyDescent="0.15">
      <c r="A39" s="15" t="s">
        <v>28</v>
      </c>
      <c r="B39" s="5">
        <v>22</v>
      </c>
      <c r="C39" s="5">
        <v>35</v>
      </c>
      <c r="D39" s="5"/>
      <c r="E39" s="5"/>
      <c r="F39" s="13">
        <f>B39*C39</f>
        <v>770</v>
      </c>
    </row>
    <row r="40" spans="1:7" x14ac:dyDescent="0.15">
      <c r="A40" s="15"/>
      <c r="B40" s="5"/>
      <c r="C40" s="5"/>
      <c r="D40" s="5"/>
      <c r="E40" s="5"/>
      <c r="F40" s="13">
        <f>B40*C40</f>
        <v>0</v>
      </c>
    </row>
    <row r="41" spans="1:7" x14ac:dyDescent="0.15">
      <c r="A41" s="15" t="s">
        <v>87</v>
      </c>
      <c r="B41" s="5">
        <v>22</v>
      </c>
      <c r="C41" s="5">
        <v>15</v>
      </c>
      <c r="D41" s="5"/>
      <c r="E41" s="5"/>
      <c r="F41" s="13">
        <f>B41*C41</f>
        <v>330</v>
      </c>
      <c r="G41" s="69"/>
    </row>
    <row r="42" spans="1:7" x14ac:dyDescent="0.15">
      <c r="A42" s="15"/>
      <c r="B42" s="5"/>
      <c r="C42" s="5"/>
      <c r="D42" s="5"/>
      <c r="E42" s="5"/>
      <c r="F42" s="13">
        <f>B42*C42</f>
        <v>0</v>
      </c>
    </row>
    <row r="43" spans="1:7" x14ac:dyDescent="0.15">
      <c r="A43" s="15"/>
      <c r="B43" s="5"/>
      <c r="C43" s="5"/>
      <c r="D43" s="5"/>
      <c r="E43" s="5"/>
      <c r="F43" s="13"/>
    </row>
    <row r="44" spans="1:7" x14ac:dyDescent="0.15">
      <c r="A44" s="15"/>
      <c r="B44" s="5"/>
      <c r="C44" s="5"/>
      <c r="D44" s="5"/>
      <c r="E44" s="5"/>
      <c r="F44" s="13"/>
    </row>
    <row r="45" spans="1:7" x14ac:dyDescent="0.15">
      <c r="A45" s="15"/>
      <c r="B45" s="5"/>
      <c r="C45" s="5"/>
      <c r="D45" s="5"/>
      <c r="E45" s="5"/>
      <c r="F45" s="13"/>
    </row>
    <row r="46" spans="1:7" x14ac:dyDescent="0.15">
      <c r="A46" s="14"/>
      <c r="B46" s="5"/>
      <c r="C46" s="3"/>
      <c r="D46" s="3"/>
      <c r="E46" s="3"/>
      <c r="F46" s="11"/>
    </row>
    <row r="47" spans="1:7" x14ac:dyDescent="0.15">
      <c r="A47" s="14"/>
      <c r="B47" s="3"/>
      <c r="C47" s="3"/>
      <c r="D47" s="3"/>
      <c r="E47" s="3"/>
      <c r="F47" s="11"/>
    </row>
    <row r="48" spans="1:7" x14ac:dyDescent="0.15">
      <c r="A48" s="14"/>
      <c r="B48" s="3"/>
      <c r="C48" s="3"/>
      <c r="D48" s="3"/>
      <c r="E48" s="3"/>
      <c r="F48" s="11"/>
    </row>
    <row r="49" spans="1:6" ht="14" thickBot="1" x14ac:dyDescent="0.2">
      <c r="A49" s="16"/>
      <c r="B49" s="17"/>
      <c r="C49" s="17"/>
      <c r="D49" s="17"/>
      <c r="E49" s="17"/>
      <c r="F49" s="21"/>
    </row>
    <row r="50" spans="1:6" x14ac:dyDescent="0.15">
      <c r="A50" s="18"/>
      <c r="B50" s="19"/>
      <c r="C50" s="20"/>
      <c r="D50" s="23" t="s">
        <v>3</v>
      </c>
      <c r="E50" s="20"/>
      <c r="F50" s="22">
        <f>SUM(F7:F49)</f>
        <v>16760</v>
      </c>
    </row>
    <row r="51" spans="1:6" x14ac:dyDescent="0.15">
      <c r="D51" s="24" t="s">
        <v>31</v>
      </c>
      <c r="F51" s="22">
        <f>F50/22</f>
        <v>761.81818181818187</v>
      </c>
    </row>
  </sheetData>
  <sheetProtection selectLockedCells="1" selectUnlockedCells="1"/>
  <mergeCells count="9">
    <mergeCell ref="B8:F8"/>
    <mergeCell ref="B9:F9"/>
    <mergeCell ref="B10:F10"/>
    <mergeCell ref="A1:F1"/>
    <mergeCell ref="B3:C3"/>
    <mergeCell ref="B4:F4"/>
    <mergeCell ref="B5:F5"/>
    <mergeCell ref="B6:F6"/>
    <mergeCell ref="B7:F7"/>
  </mergeCells>
  <pageMargins left="0.55000000000000004" right="0.55000000000000004" top="0.5" bottom="0.5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I29" sqref="I29"/>
    </sheetView>
  </sheetViews>
  <sheetFormatPr baseColWidth="10" defaultColWidth="11.6640625" defaultRowHeight="13" x14ac:dyDescent="0.15"/>
  <cols>
    <col min="1" max="1" width="16.6640625" customWidth="1"/>
    <col min="2" max="2" width="13" customWidth="1"/>
    <col min="3" max="3" width="13.5" customWidth="1"/>
    <col min="6" max="6" width="11.83203125" bestFit="1" customWidth="1"/>
    <col min="7" max="7" width="12.6640625" bestFit="1" customWidth="1"/>
  </cols>
  <sheetData>
    <row r="1" spans="1:8" x14ac:dyDescent="0.15">
      <c r="A1" s="230" t="s">
        <v>4</v>
      </c>
      <c r="B1" s="231"/>
      <c r="C1" s="231"/>
      <c r="D1" s="231"/>
      <c r="E1" s="231"/>
      <c r="F1" s="232"/>
    </row>
    <row r="2" spans="1:8" x14ac:dyDescent="0.15">
      <c r="A2" s="10" t="s">
        <v>139</v>
      </c>
      <c r="B2" s="3"/>
      <c r="C2" s="3"/>
      <c r="D2" s="3"/>
      <c r="E2" s="3"/>
      <c r="F2" s="11"/>
    </row>
    <row r="3" spans="1:8" x14ac:dyDescent="0.15">
      <c r="A3" s="12" t="s">
        <v>5</v>
      </c>
      <c r="B3" s="111" t="s">
        <v>130</v>
      </c>
      <c r="C3" s="111"/>
      <c r="D3" s="4" t="s">
        <v>6</v>
      </c>
      <c r="E3" s="233" t="s">
        <v>105</v>
      </c>
      <c r="F3" s="234"/>
    </row>
    <row r="4" spans="1:8" x14ac:dyDescent="0.15">
      <c r="A4" s="12" t="s">
        <v>7</v>
      </c>
      <c r="B4" s="222">
        <v>1</v>
      </c>
      <c r="C4" s="222"/>
      <c r="D4" s="222"/>
      <c r="E4" s="222"/>
      <c r="F4" s="223"/>
    </row>
    <row r="5" spans="1:8" x14ac:dyDescent="0.15">
      <c r="A5" s="12" t="s">
        <v>8</v>
      </c>
      <c r="B5" s="224">
        <v>4</v>
      </c>
      <c r="C5" s="225"/>
      <c r="D5" s="225"/>
      <c r="E5" s="225"/>
      <c r="F5" s="226"/>
    </row>
    <row r="6" spans="1:8" x14ac:dyDescent="0.15">
      <c r="A6" s="12" t="s">
        <v>37</v>
      </c>
      <c r="B6" s="222">
        <v>3</v>
      </c>
      <c r="C6" s="222"/>
      <c r="D6" s="222"/>
      <c r="E6" s="222"/>
      <c r="F6" s="223"/>
    </row>
    <row r="7" spans="1:8" x14ac:dyDescent="0.15">
      <c r="A7" s="12" t="s">
        <v>9</v>
      </c>
      <c r="B7" s="222">
        <v>8</v>
      </c>
      <c r="C7" s="222"/>
      <c r="D7" s="222"/>
      <c r="E7" s="222"/>
      <c r="F7" s="223"/>
    </row>
    <row r="8" spans="1:8" x14ac:dyDescent="0.15">
      <c r="A8" s="12"/>
      <c r="B8" s="215"/>
      <c r="C8" s="215"/>
      <c r="D8" s="215"/>
      <c r="E8" s="215"/>
      <c r="F8" s="216"/>
    </row>
    <row r="9" spans="1:8" x14ac:dyDescent="0.15">
      <c r="A9" s="12"/>
      <c r="B9" s="215"/>
      <c r="C9" s="215"/>
      <c r="D9" s="215"/>
      <c r="E9" s="215"/>
      <c r="F9" s="216"/>
    </row>
    <row r="10" spans="1:8" x14ac:dyDescent="0.15">
      <c r="A10" s="12"/>
      <c r="B10" s="215"/>
      <c r="C10" s="215"/>
      <c r="D10" s="215"/>
      <c r="E10" s="215"/>
      <c r="F10" s="216"/>
    </row>
    <row r="11" spans="1:8" x14ac:dyDescent="0.15">
      <c r="A11" s="12"/>
      <c r="B11" s="217"/>
      <c r="C11" s="217"/>
      <c r="D11" s="217"/>
      <c r="E11" s="217"/>
      <c r="F11" s="218"/>
    </row>
    <row r="12" spans="1:8" x14ac:dyDescent="0.15">
      <c r="A12" s="14" t="s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13" t="s">
        <v>15</v>
      </c>
    </row>
    <row r="13" spans="1:8" x14ac:dyDescent="0.15">
      <c r="A13" s="15" t="s">
        <v>92</v>
      </c>
      <c r="B13" s="5"/>
      <c r="C13" s="5">
        <v>420</v>
      </c>
      <c r="D13" s="5">
        <v>1000</v>
      </c>
      <c r="E13" s="5"/>
      <c r="F13" s="13">
        <f>(0.195*D13)+B13+C13+E13</f>
        <v>615</v>
      </c>
    </row>
    <row r="14" spans="1:8" x14ac:dyDescent="0.15">
      <c r="A14" s="15" t="s">
        <v>92</v>
      </c>
      <c r="B14" s="5"/>
      <c r="C14" s="5">
        <v>420</v>
      </c>
      <c r="D14" s="5">
        <v>1000</v>
      </c>
      <c r="E14" s="5"/>
      <c r="F14" s="13">
        <f>(0.195*D14)+B14+C14+E14</f>
        <v>615</v>
      </c>
    </row>
    <row r="15" spans="1:8" x14ac:dyDescent="0.15">
      <c r="A15" s="15" t="s">
        <v>92</v>
      </c>
      <c r="B15" s="5"/>
      <c r="C15" s="5">
        <v>420</v>
      </c>
      <c r="D15" s="5">
        <v>1000</v>
      </c>
      <c r="E15" s="5"/>
      <c r="F15" s="13">
        <f>(0.195*D15)+B15+C15+E15</f>
        <v>615</v>
      </c>
    </row>
    <row r="16" spans="1:8" x14ac:dyDescent="0.15">
      <c r="A16" s="15"/>
      <c r="B16" s="5"/>
      <c r="C16" s="5"/>
      <c r="D16" s="5"/>
      <c r="E16" s="5"/>
      <c r="F16" s="13">
        <f>(0.195*D16)+B16+C16+E16</f>
        <v>0</v>
      </c>
      <c r="G16" s="8"/>
      <c r="H16" s="40"/>
    </row>
    <row r="17" spans="1:7" x14ac:dyDescent="0.15">
      <c r="A17" s="15"/>
      <c r="B17" s="5"/>
      <c r="C17" s="5"/>
      <c r="D17" s="5"/>
      <c r="E17" s="5"/>
      <c r="F17" s="13">
        <f>(0.135*D17)+B17+C17+E17</f>
        <v>0</v>
      </c>
      <c r="G17" s="8"/>
    </row>
    <row r="18" spans="1:7" x14ac:dyDescent="0.15">
      <c r="A18" s="15"/>
      <c r="B18" s="5"/>
      <c r="C18" s="5"/>
      <c r="D18" s="5"/>
      <c r="E18" s="5"/>
      <c r="F18" s="13">
        <f>(0.135*D18)+B18+C18+E18</f>
        <v>0</v>
      </c>
      <c r="G18" s="8"/>
    </row>
    <row r="19" spans="1:7" x14ac:dyDescent="0.15">
      <c r="A19" s="15"/>
      <c r="B19" s="5"/>
      <c r="C19" s="5"/>
      <c r="D19" s="5"/>
      <c r="E19" s="5"/>
      <c r="F19" s="13">
        <f>(0.135*D19)+B19+C19+E19</f>
        <v>0</v>
      </c>
    </row>
    <row r="20" spans="1:7" x14ac:dyDescent="0.15">
      <c r="A20" s="15"/>
      <c r="B20" s="5"/>
      <c r="C20" s="5"/>
      <c r="D20" s="5"/>
      <c r="E20" s="5"/>
      <c r="F20" s="13">
        <f>(0.135*D20)+B20+C20+E20</f>
        <v>0</v>
      </c>
    </row>
    <row r="21" spans="1:7" x14ac:dyDescent="0.15">
      <c r="A21" s="14" t="s">
        <v>90</v>
      </c>
      <c r="B21" s="5" t="s">
        <v>60</v>
      </c>
      <c r="C21" s="5" t="s">
        <v>85</v>
      </c>
      <c r="D21" s="5" t="s">
        <v>19</v>
      </c>
      <c r="E21" s="5"/>
      <c r="F21" s="13" t="s">
        <v>15</v>
      </c>
    </row>
    <row r="22" spans="1:7" x14ac:dyDescent="0.15">
      <c r="A22" s="15" t="s">
        <v>72</v>
      </c>
      <c r="B22" s="5">
        <v>6</v>
      </c>
      <c r="C22" s="5">
        <v>44</v>
      </c>
      <c r="D22" s="5">
        <v>4</v>
      </c>
      <c r="E22" s="5"/>
      <c r="F22" s="13">
        <f>B22*C22*D22</f>
        <v>1056</v>
      </c>
    </row>
    <row r="23" spans="1:7" x14ac:dyDescent="0.15">
      <c r="A23" s="15" t="s">
        <v>73</v>
      </c>
      <c r="B23" s="5">
        <v>4</v>
      </c>
      <c r="C23" s="5">
        <v>32</v>
      </c>
      <c r="D23" s="5">
        <v>4</v>
      </c>
      <c r="E23" s="5"/>
      <c r="F23" s="13">
        <f>B23*C23*D23</f>
        <v>512</v>
      </c>
    </row>
    <row r="24" spans="1:7" x14ac:dyDescent="0.15">
      <c r="A24" s="15" t="s">
        <v>86</v>
      </c>
      <c r="B24" s="5">
        <v>16</v>
      </c>
      <c r="C24" s="5">
        <v>18</v>
      </c>
      <c r="D24" s="5">
        <v>4</v>
      </c>
      <c r="E24" s="5"/>
      <c r="F24" s="13">
        <f>B24*C24*D24</f>
        <v>1152</v>
      </c>
    </row>
    <row r="25" spans="1:7" x14ac:dyDescent="0.15">
      <c r="A25" s="15"/>
      <c r="B25" s="5"/>
      <c r="C25" s="5"/>
      <c r="D25" s="5"/>
      <c r="E25" s="5"/>
      <c r="F25" s="13"/>
    </row>
    <row r="26" spans="1:7" x14ac:dyDescent="0.15">
      <c r="A26" s="15"/>
      <c r="B26" s="5"/>
      <c r="C26" s="5"/>
      <c r="D26" s="5"/>
      <c r="E26" s="5"/>
      <c r="F26" s="13"/>
    </row>
    <row r="27" spans="1:7" x14ac:dyDescent="0.15">
      <c r="A27" s="15"/>
      <c r="B27" s="5"/>
      <c r="C27" s="5"/>
      <c r="D27" s="5"/>
      <c r="E27" s="5"/>
      <c r="F27" s="13">
        <f>B27*C27*D27</f>
        <v>0</v>
      </c>
    </row>
    <row r="28" spans="1:7" x14ac:dyDescent="0.15">
      <c r="A28" s="14" t="s">
        <v>20</v>
      </c>
      <c r="B28" s="5" t="s">
        <v>17</v>
      </c>
      <c r="C28" s="5" t="s">
        <v>21</v>
      </c>
      <c r="D28" s="5" t="s">
        <v>22</v>
      </c>
      <c r="E28" s="5"/>
      <c r="F28" s="13" t="s">
        <v>15</v>
      </c>
    </row>
    <row r="29" spans="1:7" x14ac:dyDescent="0.15">
      <c r="A29" s="15" t="s">
        <v>33</v>
      </c>
      <c r="B29" s="5">
        <v>16</v>
      </c>
      <c r="C29" s="5">
        <v>5</v>
      </c>
      <c r="D29" s="5">
        <v>5</v>
      </c>
      <c r="E29" s="5"/>
      <c r="F29" s="13">
        <f>B29*C29*D29</f>
        <v>400</v>
      </c>
    </row>
    <row r="30" spans="1:7" x14ac:dyDescent="0.15">
      <c r="A30" s="15"/>
      <c r="B30" s="5"/>
      <c r="C30" s="5"/>
      <c r="D30" s="5"/>
      <c r="E30" s="5"/>
      <c r="F30" s="13">
        <f>B30*C30*D30</f>
        <v>0</v>
      </c>
    </row>
    <row r="31" spans="1:7" x14ac:dyDescent="0.15">
      <c r="A31" s="15"/>
      <c r="B31" s="5"/>
      <c r="C31" s="5"/>
      <c r="D31" s="5"/>
      <c r="E31" s="5"/>
      <c r="F31" s="13">
        <f>B31*C31*D31</f>
        <v>0</v>
      </c>
    </row>
    <row r="32" spans="1:7" x14ac:dyDescent="0.15">
      <c r="A32" s="15"/>
      <c r="B32" s="5"/>
      <c r="C32" s="5"/>
      <c r="D32" s="5"/>
      <c r="E32" s="5"/>
      <c r="F32" s="13">
        <f>B32*C32*D32</f>
        <v>0</v>
      </c>
    </row>
    <row r="33" spans="1:9" x14ac:dyDescent="0.15">
      <c r="A33" s="14" t="s">
        <v>23</v>
      </c>
      <c r="B33" s="5" t="s">
        <v>17</v>
      </c>
      <c r="C33" s="5" t="s">
        <v>24</v>
      </c>
      <c r="D33" s="5" t="s">
        <v>22</v>
      </c>
      <c r="E33" s="5"/>
      <c r="F33" s="13" t="s">
        <v>15</v>
      </c>
    </row>
    <row r="34" spans="1:9" x14ac:dyDescent="0.15">
      <c r="A34" s="15"/>
      <c r="B34" s="5"/>
      <c r="C34" s="5"/>
      <c r="D34" s="5"/>
      <c r="E34" s="5"/>
      <c r="F34" s="13">
        <f>B34*C34*D34</f>
        <v>0</v>
      </c>
    </row>
    <row r="35" spans="1:9" x14ac:dyDescent="0.15">
      <c r="A35" s="15" t="s">
        <v>29</v>
      </c>
      <c r="B35" s="5">
        <v>2</v>
      </c>
      <c r="C35" s="5">
        <v>80</v>
      </c>
      <c r="D35" s="5">
        <v>5</v>
      </c>
      <c r="E35" s="5"/>
      <c r="F35" s="13">
        <f>B35*C35*D35</f>
        <v>800</v>
      </c>
    </row>
    <row r="36" spans="1:9" x14ac:dyDescent="0.15">
      <c r="A36" s="15"/>
      <c r="B36" s="5"/>
      <c r="C36" s="5"/>
      <c r="D36" s="5"/>
      <c r="E36" s="5"/>
      <c r="F36" s="13">
        <f>B36*C36*D36</f>
        <v>0</v>
      </c>
    </row>
    <row r="37" spans="1:9" x14ac:dyDescent="0.15">
      <c r="A37" s="15" t="s">
        <v>97</v>
      </c>
      <c r="B37" s="5">
        <v>1</v>
      </c>
      <c r="C37" s="5">
        <v>100</v>
      </c>
      <c r="D37" s="5">
        <v>5</v>
      </c>
      <c r="E37" s="5"/>
      <c r="F37" s="13">
        <f>B37*C37*D37</f>
        <v>500</v>
      </c>
    </row>
    <row r="38" spans="1:9" x14ac:dyDescent="0.15">
      <c r="A38" s="15" t="s">
        <v>35</v>
      </c>
      <c r="B38" s="5">
        <v>8</v>
      </c>
      <c r="C38" s="5">
        <v>60</v>
      </c>
      <c r="D38" s="5">
        <v>5</v>
      </c>
      <c r="E38" s="5"/>
      <c r="F38" s="13">
        <f>B38*C38*D38</f>
        <v>2400</v>
      </c>
    </row>
    <row r="39" spans="1:9" x14ac:dyDescent="0.15">
      <c r="A39" s="14" t="s">
        <v>25</v>
      </c>
      <c r="B39" s="5" t="s">
        <v>26</v>
      </c>
      <c r="C39" s="5" t="s">
        <v>27</v>
      </c>
      <c r="D39" s="5"/>
      <c r="E39" s="5"/>
      <c r="F39" s="13" t="s">
        <v>15</v>
      </c>
    </row>
    <row r="40" spans="1:9" x14ac:dyDescent="0.15">
      <c r="A40" s="15" t="s">
        <v>91</v>
      </c>
      <c r="B40" s="5">
        <v>1</v>
      </c>
      <c r="C40" s="5">
        <v>600</v>
      </c>
      <c r="D40" s="5"/>
      <c r="E40" s="5"/>
      <c r="F40" s="13">
        <f>B40*C40</f>
        <v>600</v>
      </c>
    </row>
    <row r="41" spans="1:9" x14ac:dyDescent="0.15">
      <c r="A41" s="15"/>
      <c r="B41" s="5"/>
      <c r="C41" s="5"/>
      <c r="D41" s="5"/>
      <c r="E41" s="5"/>
      <c r="F41" s="13">
        <f>B41*C41*D41</f>
        <v>0</v>
      </c>
    </row>
    <row r="42" spans="1:9" x14ac:dyDescent="0.15">
      <c r="A42" s="15"/>
      <c r="B42" s="5"/>
      <c r="C42" s="5"/>
      <c r="D42" s="5"/>
      <c r="E42" s="5"/>
      <c r="F42" s="13">
        <f>B42*C42*D42</f>
        <v>0</v>
      </c>
      <c r="G42" s="69"/>
      <c r="H42" s="39"/>
      <c r="I42" s="39"/>
    </row>
    <row r="43" spans="1:9" x14ac:dyDescent="0.15">
      <c r="A43" s="15"/>
      <c r="B43" s="5"/>
      <c r="C43" s="5"/>
      <c r="D43" s="5"/>
      <c r="E43" s="5"/>
      <c r="F43" s="13">
        <f>B43*C43*D43</f>
        <v>0</v>
      </c>
      <c r="G43" s="70"/>
      <c r="H43" s="40"/>
      <c r="I43" s="40"/>
    </row>
    <row r="44" spans="1:9" x14ac:dyDescent="0.15">
      <c r="A44" s="15"/>
      <c r="B44" s="5"/>
      <c r="C44" s="5"/>
      <c r="D44" s="5"/>
      <c r="E44" s="5"/>
      <c r="F44" s="13">
        <f>B44*C44*D44</f>
        <v>0</v>
      </c>
      <c r="G44" s="41"/>
      <c r="H44" s="41"/>
      <c r="I44" s="40"/>
    </row>
    <row r="45" spans="1:9" x14ac:dyDescent="0.15">
      <c r="A45" s="15"/>
      <c r="B45" s="5"/>
      <c r="C45" s="5"/>
      <c r="D45" s="5"/>
      <c r="E45" s="5"/>
      <c r="F45" s="13"/>
    </row>
    <row r="46" spans="1:9" x14ac:dyDescent="0.15">
      <c r="A46" s="15"/>
      <c r="B46" s="5"/>
      <c r="C46" s="5"/>
      <c r="D46" s="5"/>
      <c r="E46" s="5"/>
      <c r="F46" s="13"/>
    </row>
    <row r="47" spans="1:9" x14ac:dyDescent="0.15">
      <c r="A47" s="14"/>
      <c r="B47" s="5"/>
      <c r="C47" s="3"/>
      <c r="D47" s="3"/>
      <c r="E47" s="3"/>
      <c r="F47" s="11"/>
    </row>
    <row r="48" spans="1:9" x14ac:dyDescent="0.15">
      <c r="A48" s="14"/>
      <c r="B48" s="3"/>
      <c r="C48" s="3"/>
      <c r="D48" s="3"/>
      <c r="E48" s="3"/>
      <c r="F48" s="11"/>
    </row>
    <row r="49" spans="1:6" x14ac:dyDescent="0.15">
      <c r="A49" s="14"/>
      <c r="B49" s="3"/>
      <c r="C49" s="3"/>
      <c r="D49" s="3"/>
      <c r="E49" s="3"/>
      <c r="F49" s="11"/>
    </row>
    <row r="50" spans="1:6" ht="14" thickBot="1" x14ac:dyDescent="0.2">
      <c r="A50" s="16"/>
      <c r="B50" s="17"/>
      <c r="C50" s="17"/>
      <c r="D50" s="17"/>
      <c r="E50" s="17"/>
      <c r="F50" s="21"/>
    </row>
    <row r="51" spans="1:6" x14ac:dyDescent="0.15">
      <c r="A51" s="18"/>
      <c r="B51" s="19"/>
      <c r="C51" s="20"/>
      <c r="D51" s="23" t="s">
        <v>3</v>
      </c>
      <c r="E51" s="20"/>
      <c r="F51" s="22">
        <f>SUM(F7:F50)</f>
        <v>9265</v>
      </c>
    </row>
    <row r="52" spans="1:6" x14ac:dyDescent="0.15">
      <c r="D52" s="24" t="s">
        <v>31</v>
      </c>
      <c r="F52" s="22">
        <f>F51/8</f>
        <v>1158.125</v>
      </c>
    </row>
  </sheetData>
  <sheetProtection selectLockedCells="1" selectUnlockedCells="1"/>
  <mergeCells count="10">
    <mergeCell ref="B8:F8"/>
    <mergeCell ref="B9:F9"/>
    <mergeCell ref="B10:F10"/>
    <mergeCell ref="B11:F11"/>
    <mergeCell ref="A1:F1"/>
    <mergeCell ref="E3:F3"/>
    <mergeCell ref="B4:F4"/>
    <mergeCell ref="B5:F5"/>
    <mergeCell ref="B6:F6"/>
    <mergeCell ref="B7:F7"/>
  </mergeCells>
  <pageMargins left="0.55000000000000004" right="0.55000000000000004" top="0.5" bottom="0.5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F53" sqref="F53"/>
    </sheetView>
  </sheetViews>
  <sheetFormatPr baseColWidth="10" defaultColWidth="11.6640625" defaultRowHeight="13" x14ac:dyDescent="0.15"/>
  <cols>
    <col min="1" max="1" width="16.6640625" customWidth="1"/>
    <col min="2" max="2" width="13" customWidth="1"/>
    <col min="3" max="3" width="13.5" customWidth="1"/>
    <col min="6" max="6" width="11.83203125" bestFit="1" customWidth="1"/>
    <col min="7" max="7" width="12.6640625" bestFit="1" customWidth="1"/>
  </cols>
  <sheetData>
    <row r="1" spans="1:8" x14ac:dyDescent="0.15">
      <c r="A1" s="230" t="s">
        <v>4</v>
      </c>
      <c r="B1" s="231"/>
      <c r="C1" s="231"/>
      <c r="D1" s="231"/>
      <c r="E1" s="231"/>
      <c r="F1" s="232"/>
    </row>
    <row r="2" spans="1:8" x14ac:dyDescent="0.15">
      <c r="A2" s="10" t="s">
        <v>143</v>
      </c>
      <c r="B2" s="3"/>
      <c r="C2" s="3"/>
      <c r="D2" s="3"/>
      <c r="E2" s="3"/>
      <c r="F2" s="11"/>
    </row>
    <row r="3" spans="1:8" x14ac:dyDescent="0.15">
      <c r="A3" s="12" t="s">
        <v>5</v>
      </c>
      <c r="B3" s="111" t="s">
        <v>108</v>
      </c>
      <c r="C3" s="111"/>
      <c r="D3" s="4" t="s">
        <v>6</v>
      </c>
      <c r="E3" s="233" t="s">
        <v>107</v>
      </c>
      <c r="F3" s="234"/>
    </row>
    <row r="4" spans="1:8" x14ac:dyDescent="0.15">
      <c r="A4" s="12" t="s">
        <v>7</v>
      </c>
      <c r="B4" s="222">
        <v>1</v>
      </c>
      <c r="C4" s="222"/>
      <c r="D4" s="222"/>
      <c r="E4" s="222"/>
      <c r="F4" s="223"/>
    </row>
    <row r="5" spans="1:8" x14ac:dyDescent="0.15">
      <c r="A5" s="12" t="s">
        <v>8</v>
      </c>
      <c r="B5" s="224">
        <v>6</v>
      </c>
      <c r="C5" s="225"/>
      <c r="D5" s="225"/>
      <c r="E5" s="225"/>
      <c r="F5" s="226"/>
    </row>
    <row r="6" spans="1:8" x14ac:dyDescent="0.15">
      <c r="A6" s="12" t="s">
        <v>37</v>
      </c>
      <c r="B6" s="222">
        <v>3</v>
      </c>
      <c r="C6" s="222"/>
      <c r="D6" s="222"/>
      <c r="E6" s="222"/>
      <c r="F6" s="223"/>
    </row>
    <row r="7" spans="1:8" x14ac:dyDescent="0.15">
      <c r="A7" s="12" t="s">
        <v>9</v>
      </c>
      <c r="B7" s="222">
        <v>8</v>
      </c>
      <c r="C7" s="222"/>
      <c r="D7" s="222"/>
      <c r="E7" s="222"/>
      <c r="F7" s="223"/>
    </row>
    <row r="8" spans="1:8" x14ac:dyDescent="0.15">
      <c r="A8" s="12"/>
      <c r="B8" s="215"/>
      <c r="C8" s="215"/>
      <c r="D8" s="215"/>
      <c r="E8" s="215"/>
      <c r="F8" s="216"/>
    </row>
    <row r="9" spans="1:8" x14ac:dyDescent="0.15">
      <c r="A9" s="12"/>
      <c r="B9" s="215"/>
      <c r="C9" s="215"/>
      <c r="D9" s="215"/>
      <c r="E9" s="215"/>
      <c r="F9" s="216"/>
    </row>
    <row r="10" spans="1:8" x14ac:dyDescent="0.15">
      <c r="A10" s="12"/>
      <c r="B10" s="215"/>
      <c r="C10" s="215"/>
      <c r="D10" s="215"/>
      <c r="E10" s="215"/>
      <c r="F10" s="216"/>
    </row>
    <row r="11" spans="1:8" x14ac:dyDescent="0.15">
      <c r="A11" s="12"/>
      <c r="B11" s="217"/>
      <c r="C11" s="217"/>
      <c r="D11" s="217"/>
      <c r="E11" s="217"/>
      <c r="F11" s="218"/>
    </row>
    <row r="12" spans="1:8" x14ac:dyDescent="0.15">
      <c r="A12" s="14" t="s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13" t="s">
        <v>15</v>
      </c>
    </row>
    <row r="13" spans="1:8" x14ac:dyDescent="0.15">
      <c r="A13" s="15" t="s">
        <v>92</v>
      </c>
      <c r="B13" s="5"/>
      <c r="C13" s="5">
        <v>420</v>
      </c>
      <c r="D13" s="5">
        <v>1000</v>
      </c>
      <c r="E13" s="5"/>
      <c r="F13" s="13">
        <f>(0.195*D13)+B13+C13+E13</f>
        <v>615</v>
      </c>
    </row>
    <row r="14" spans="1:8" x14ac:dyDescent="0.15">
      <c r="A14" s="15" t="s">
        <v>92</v>
      </c>
      <c r="B14" s="5"/>
      <c r="C14" s="5">
        <v>420</v>
      </c>
      <c r="D14" s="5">
        <v>1000</v>
      </c>
      <c r="E14" s="5"/>
      <c r="F14" s="13">
        <f>(0.195*D14)+B14+C14+E14</f>
        <v>615</v>
      </c>
    </row>
    <row r="15" spans="1:8" x14ac:dyDescent="0.15">
      <c r="A15" s="15" t="s">
        <v>92</v>
      </c>
      <c r="B15" s="5"/>
      <c r="C15" s="5">
        <v>420</v>
      </c>
      <c r="D15" s="5">
        <v>1000</v>
      </c>
      <c r="E15" s="5"/>
      <c r="F15" s="13">
        <f>(0.195*D15)+B15+C15+E15</f>
        <v>615</v>
      </c>
    </row>
    <row r="16" spans="1:8" x14ac:dyDescent="0.15">
      <c r="A16" s="15"/>
      <c r="B16" s="5"/>
      <c r="C16" s="5"/>
      <c r="D16" s="5"/>
      <c r="E16" s="5"/>
      <c r="F16" s="13">
        <f>(0.195*D16)+B16+C16+E16</f>
        <v>0</v>
      </c>
      <c r="G16" s="8"/>
      <c r="H16" s="40"/>
    </row>
    <row r="17" spans="1:7" x14ac:dyDescent="0.15">
      <c r="A17" s="15"/>
      <c r="B17" s="5"/>
      <c r="C17" s="5"/>
      <c r="D17" s="5"/>
      <c r="E17" s="5"/>
      <c r="F17" s="13">
        <f>(0.135*D17)+B17+C17+E17</f>
        <v>0</v>
      </c>
      <c r="G17" s="8"/>
    </row>
    <row r="18" spans="1:7" x14ac:dyDescent="0.15">
      <c r="A18" s="15"/>
      <c r="B18" s="5"/>
      <c r="C18" s="5"/>
      <c r="D18" s="5"/>
      <c r="E18" s="5"/>
      <c r="F18" s="13">
        <f>(0.135*D18)+B18+C18+E18</f>
        <v>0</v>
      </c>
      <c r="G18" s="8"/>
    </row>
    <row r="19" spans="1:7" x14ac:dyDescent="0.15">
      <c r="A19" s="15"/>
      <c r="B19" s="5"/>
      <c r="C19" s="5"/>
      <c r="D19" s="5"/>
      <c r="E19" s="5"/>
      <c r="F19" s="13">
        <f>(0.135*D19)+B19+C19+E19</f>
        <v>0</v>
      </c>
    </row>
    <row r="20" spans="1:7" x14ac:dyDescent="0.15">
      <c r="A20" s="15"/>
      <c r="B20" s="5"/>
      <c r="C20" s="5"/>
      <c r="D20" s="5"/>
      <c r="E20" s="5"/>
      <c r="F20" s="13">
        <f>(0.135*D20)+B20+C20+E20</f>
        <v>0</v>
      </c>
    </row>
    <row r="21" spans="1:7" x14ac:dyDescent="0.15">
      <c r="A21" s="14" t="s">
        <v>90</v>
      </c>
      <c r="B21" s="5" t="s">
        <v>60</v>
      </c>
      <c r="C21" s="5" t="s">
        <v>85</v>
      </c>
      <c r="D21" s="5" t="s">
        <v>19</v>
      </c>
      <c r="E21" s="5"/>
      <c r="F21" s="13" t="s">
        <v>15</v>
      </c>
    </row>
    <row r="22" spans="1:7" x14ac:dyDescent="0.15">
      <c r="A22" s="15" t="s">
        <v>72</v>
      </c>
      <c r="B22" s="5">
        <v>6</v>
      </c>
      <c r="C22" s="5">
        <v>44</v>
      </c>
      <c r="D22" s="5">
        <v>10</v>
      </c>
      <c r="E22" s="5"/>
      <c r="F22" s="13">
        <f>B22*C22*D22</f>
        <v>2640</v>
      </c>
    </row>
    <row r="23" spans="1:7" x14ac:dyDescent="0.15">
      <c r="A23" s="15" t="s">
        <v>73</v>
      </c>
      <c r="B23" s="5">
        <v>6</v>
      </c>
      <c r="C23" s="5">
        <v>32</v>
      </c>
      <c r="D23" s="5">
        <v>10</v>
      </c>
      <c r="E23" s="5"/>
      <c r="F23" s="13">
        <f>B23*C23*D23</f>
        <v>1920</v>
      </c>
    </row>
    <row r="24" spans="1:7" x14ac:dyDescent="0.15">
      <c r="A24" s="15" t="s">
        <v>86</v>
      </c>
      <c r="B24" s="5">
        <v>18</v>
      </c>
      <c r="C24" s="5">
        <v>18</v>
      </c>
      <c r="D24" s="5">
        <v>10</v>
      </c>
      <c r="E24" s="5"/>
      <c r="F24" s="13">
        <f>B24*C24*D24</f>
        <v>3240</v>
      </c>
    </row>
    <row r="25" spans="1:7" x14ac:dyDescent="0.15">
      <c r="A25" s="15"/>
      <c r="B25" s="5"/>
      <c r="C25" s="5"/>
      <c r="D25" s="5"/>
      <c r="E25" s="5"/>
      <c r="F25" s="13"/>
    </row>
    <row r="26" spans="1:7" x14ac:dyDescent="0.15">
      <c r="A26" s="15"/>
      <c r="B26" s="5"/>
      <c r="C26" s="5"/>
      <c r="D26" s="5"/>
      <c r="E26" s="5"/>
      <c r="F26" s="13"/>
    </row>
    <row r="27" spans="1:7" x14ac:dyDescent="0.15">
      <c r="A27" s="15"/>
      <c r="B27" s="5"/>
      <c r="C27" s="5"/>
      <c r="D27" s="5"/>
      <c r="E27" s="5"/>
      <c r="F27" s="13">
        <f>B27*C27*D27</f>
        <v>0</v>
      </c>
    </row>
    <row r="28" spans="1:7" x14ac:dyDescent="0.15">
      <c r="A28" s="14" t="s">
        <v>20</v>
      </c>
      <c r="B28" s="5" t="s">
        <v>17</v>
      </c>
      <c r="C28" s="5" t="s">
        <v>21</v>
      </c>
      <c r="D28" s="5" t="s">
        <v>22</v>
      </c>
      <c r="E28" s="5"/>
      <c r="F28" s="13" t="s">
        <v>15</v>
      </c>
    </row>
    <row r="29" spans="1:7" x14ac:dyDescent="0.15">
      <c r="A29" s="15" t="s">
        <v>33</v>
      </c>
      <c r="B29" s="5">
        <v>18</v>
      </c>
      <c r="C29" s="5">
        <v>5</v>
      </c>
      <c r="D29" s="5">
        <v>11</v>
      </c>
      <c r="E29" s="5"/>
      <c r="F29" s="13">
        <f>B29*C29*D29</f>
        <v>990</v>
      </c>
    </row>
    <row r="30" spans="1:7" x14ac:dyDescent="0.15">
      <c r="A30" s="15"/>
      <c r="B30" s="5"/>
      <c r="C30" s="5"/>
      <c r="D30" s="5"/>
      <c r="E30" s="5"/>
      <c r="F30" s="13">
        <f>B30*C30*D30</f>
        <v>0</v>
      </c>
    </row>
    <row r="31" spans="1:7" x14ac:dyDescent="0.15">
      <c r="A31" s="15"/>
      <c r="B31" s="5"/>
      <c r="C31" s="5"/>
      <c r="D31" s="5"/>
      <c r="E31" s="5"/>
      <c r="F31" s="13">
        <f>B31*C31*D31</f>
        <v>0</v>
      </c>
    </row>
    <row r="32" spans="1:7" x14ac:dyDescent="0.15">
      <c r="A32" s="15"/>
      <c r="B32" s="5"/>
      <c r="C32" s="5"/>
      <c r="D32" s="5"/>
      <c r="E32" s="5"/>
      <c r="F32" s="13">
        <f>B32*C32*D32</f>
        <v>0</v>
      </c>
    </row>
    <row r="33" spans="1:9" x14ac:dyDescent="0.15">
      <c r="A33" s="14" t="s">
        <v>23</v>
      </c>
      <c r="B33" s="5" t="s">
        <v>17</v>
      </c>
      <c r="C33" s="5" t="s">
        <v>24</v>
      </c>
      <c r="D33" s="5" t="s">
        <v>22</v>
      </c>
      <c r="E33" s="5"/>
      <c r="F33" s="13" t="s">
        <v>15</v>
      </c>
    </row>
    <row r="34" spans="1:9" x14ac:dyDescent="0.15">
      <c r="A34" s="15" t="s">
        <v>46</v>
      </c>
      <c r="B34" s="5">
        <v>1</v>
      </c>
      <c r="C34" s="5">
        <v>120</v>
      </c>
      <c r="D34" s="5">
        <v>11</v>
      </c>
      <c r="E34" s="5"/>
      <c r="F34" s="13">
        <f>B34*C34*D34</f>
        <v>1320</v>
      </c>
    </row>
    <row r="35" spans="1:9" x14ac:dyDescent="0.15">
      <c r="A35" s="15" t="s">
        <v>29</v>
      </c>
      <c r="B35" s="5">
        <v>2</v>
      </c>
      <c r="C35" s="5">
        <v>90</v>
      </c>
      <c r="D35" s="5">
        <v>11</v>
      </c>
      <c r="E35" s="5"/>
      <c r="F35" s="13">
        <f>B35*C35*D35</f>
        <v>1980</v>
      </c>
    </row>
    <row r="36" spans="1:9" x14ac:dyDescent="0.15">
      <c r="A36" s="15" t="s">
        <v>44</v>
      </c>
      <c r="B36" s="5">
        <v>1</v>
      </c>
      <c r="C36" s="5">
        <v>100</v>
      </c>
      <c r="D36" s="5">
        <v>11</v>
      </c>
      <c r="E36" s="5"/>
      <c r="F36" s="13">
        <f>B36*C36*D36</f>
        <v>1100</v>
      </c>
    </row>
    <row r="37" spans="1:9" x14ac:dyDescent="0.15">
      <c r="A37" s="15" t="s">
        <v>97</v>
      </c>
      <c r="B37" s="5">
        <v>1</v>
      </c>
      <c r="C37" s="5">
        <v>100</v>
      </c>
      <c r="D37" s="5">
        <v>11</v>
      </c>
      <c r="E37" s="5"/>
      <c r="F37" s="13">
        <f>B37*C37*D37</f>
        <v>1100</v>
      </c>
    </row>
    <row r="38" spans="1:9" x14ac:dyDescent="0.15">
      <c r="A38" s="15" t="s">
        <v>57</v>
      </c>
      <c r="B38" s="5">
        <v>8</v>
      </c>
      <c r="C38" s="5">
        <v>60</v>
      </c>
      <c r="D38" s="5">
        <v>11</v>
      </c>
      <c r="E38" s="5"/>
      <c r="F38" s="13">
        <f>B38*C38*D38</f>
        <v>5280</v>
      </c>
    </row>
    <row r="39" spans="1:9" x14ac:dyDescent="0.15">
      <c r="A39" s="14" t="s">
        <v>25</v>
      </c>
      <c r="B39" s="5" t="s">
        <v>26</v>
      </c>
      <c r="C39" s="5" t="s">
        <v>27</v>
      </c>
      <c r="D39" s="5"/>
      <c r="E39" s="5"/>
      <c r="F39" s="13" t="s">
        <v>15</v>
      </c>
    </row>
    <row r="40" spans="1:9" x14ac:dyDescent="0.15">
      <c r="A40" s="15" t="s">
        <v>91</v>
      </c>
      <c r="B40" s="5">
        <v>1</v>
      </c>
      <c r="C40" s="5">
        <v>1800</v>
      </c>
      <c r="D40" s="5"/>
      <c r="E40" s="5"/>
      <c r="F40" s="13">
        <f>B40*C40</f>
        <v>1800</v>
      </c>
    </row>
    <row r="41" spans="1:9" x14ac:dyDescent="0.15">
      <c r="A41" s="15" t="s">
        <v>41</v>
      </c>
      <c r="B41" s="5">
        <v>1</v>
      </c>
      <c r="C41" s="5">
        <v>1400</v>
      </c>
      <c r="D41" s="5"/>
      <c r="E41" s="5"/>
      <c r="F41" s="13">
        <f>B41*C41</f>
        <v>1400</v>
      </c>
    </row>
    <row r="42" spans="1:9" x14ac:dyDescent="0.15">
      <c r="A42" s="15"/>
      <c r="B42" s="5"/>
      <c r="C42" s="5"/>
      <c r="D42" s="5"/>
      <c r="E42" s="5"/>
      <c r="F42" s="13">
        <f>B42*C42*D42</f>
        <v>0</v>
      </c>
      <c r="G42" s="69"/>
      <c r="H42" s="39"/>
      <c r="I42" s="39"/>
    </row>
    <row r="43" spans="1:9" x14ac:dyDescent="0.15">
      <c r="A43" s="15"/>
      <c r="B43" s="5"/>
      <c r="C43" s="5"/>
      <c r="D43" s="5"/>
      <c r="E43" s="5"/>
      <c r="F43" s="13">
        <f>B43*C43*D43</f>
        <v>0</v>
      </c>
      <c r="G43" s="70"/>
      <c r="H43" s="40"/>
      <c r="I43" s="40"/>
    </row>
    <row r="44" spans="1:9" x14ac:dyDescent="0.15">
      <c r="A44" s="15"/>
      <c r="B44" s="5"/>
      <c r="C44" s="5"/>
      <c r="D44" s="5"/>
      <c r="E44" s="5"/>
      <c r="F44" s="13">
        <f>B44*C44*D44</f>
        <v>0</v>
      </c>
      <c r="G44" s="41"/>
      <c r="H44" s="41"/>
      <c r="I44" s="40"/>
    </row>
    <row r="45" spans="1:9" x14ac:dyDescent="0.15">
      <c r="A45" s="15"/>
      <c r="B45" s="5"/>
      <c r="C45" s="5"/>
      <c r="D45" s="5"/>
      <c r="E45" s="5"/>
      <c r="F45" s="13"/>
    </row>
    <row r="46" spans="1:9" x14ac:dyDescent="0.15">
      <c r="A46" s="15"/>
      <c r="B46" s="5"/>
      <c r="C46" s="5"/>
      <c r="D46" s="5"/>
      <c r="E46" s="5"/>
      <c r="F46" s="13"/>
    </row>
    <row r="47" spans="1:9" x14ac:dyDescent="0.15">
      <c r="A47" s="14"/>
      <c r="B47" s="5"/>
      <c r="C47" s="3"/>
      <c r="D47" s="3"/>
      <c r="E47" s="3"/>
      <c r="F47" s="11"/>
    </row>
    <row r="48" spans="1:9" x14ac:dyDescent="0.15">
      <c r="A48" s="14"/>
      <c r="B48" s="3"/>
      <c r="C48" s="3"/>
      <c r="D48" s="3"/>
      <c r="E48" s="3"/>
      <c r="F48" s="11"/>
    </row>
    <row r="49" spans="1:6" x14ac:dyDescent="0.15">
      <c r="A49" s="14"/>
      <c r="B49" s="3"/>
      <c r="C49" s="3"/>
      <c r="D49" s="3"/>
      <c r="E49" s="3"/>
      <c r="F49" s="11"/>
    </row>
    <row r="50" spans="1:6" ht="14" thickBot="1" x14ac:dyDescent="0.2">
      <c r="A50" s="16"/>
      <c r="B50" s="17"/>
      <c r="C50" s="17"/>
      <c r="D50" s="17"/>
      <c r="E50" s="17"/>
      <c r="F50" s="21"/>
    </row>
    <row r="51" spans="1:6" x14ac:dyDescent="0.15">
      <c r="A51" s="18"/>
      <c r="B51" s="19"/>
      <c r="C51" s="20"/>
      <c r="D51" s="23" t="s">
        <v>3</v>
      </c>
      <c r="E51" s="20"/>
      <c r="F51" s="22">
        <f>SUM(F7:F50)</f>
        <v>24615</v>
      </c>
    </row>
    <row r="52" spans="1:6" x14ac:dyDescent="0.15">
      <c r="D52" s="24" t="s">
        <v>31</v>
      </c>
      <c r="F52" s="22">
        <f>F51/8</f>
        <v>3076.875</v>
      </c>
    </row>
  </sheetData>
  <sheetProtection selectLockedCells="1" selectUnlockedCells="1"/>
  <mergeCells count="10">
    <mergeCell ref="B8:F8"/>
    <mergeCell ref="B9:F9"/>
    <mergeCell ref="B10:F10"/>
    <mergeCell ref="B11:F11"/>
    <mergeCell ref="A1:F1"/>
    <mergeCell ref="E3:F3"/>
    <mergeCell ref="B4:F4"/>
    <mergeCell ref="B5:F5"/>
    <mergeCell ref="B6:F6"/>
    <mergeCell ref="B7:F7"/>
  </mergeCells>
  <pageMargins left="0.55000000000000004" right="0.55000000000000004" top="0.5" bottom="0.5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B40" sqref="B40"/>
    </sheetView>
  </sheetViews>
  <sheetFormatPr baseColWidth="10" defaultColWidth="11.6640625" defaultRowHeight="13" x14ac:dyDescent="0.15"/>
  <cols>
    <col min="1" max="1" width="16.6640625" customWidth="1"/>
    <col min="2" max="2" width="13" customWidth="1"/>
    <col min="3" max="3" width="13.5" customWidth="1"/>
    <col min="6" max="6" width="11.83203125" bestFit="1" customWidth="1"/>
    <col min="7" max="7" width="12.6640625" bestFit="1" customWidth="1"/>
  </cols>
  <sheetData>
    <row r="1" spans="1:8" x14ac:dyDescent="0.15">
      <c r="A1" s="230" t="s">
        <v>4</v>
      </c>
      <c r="B1" s="231"/>
      <c r="C1" s="231"/>
      <c r="D1" s="231"/>
      <c r="E1" s="231"/>
      <c r="F1" s="232"/>
    </row>
    <row r="2" spans="1:8" x14ac:dyDescent="0.15">
      <c r="A2" s="10" t="s">
        <v>145</v>
      </c>
      <c r="B2" s="3"/>
      <c r="C2" s="3"/>
      <c r="D2" s="3"/>
      <c r="E2" s="3"/>
      <c r="F2" s="11"/>
    </row>
    <row r="3" spans="1:8" x14ac:dyDescent="0.15">
      <c r="A3" s="12" t="s">
        <v>5</v>
      </c>
      <c r="B3" s="111" t="s">
        <v>106</v>
      </c>
      <c r="C3" s="111"/>
      <c r="D3" s="4" t="s">
        <v>6</v>
      </c>
      <c r="E3" s="179" t="s">
        <v>79</v>
      </c>
      <c r="F3" s="180"/>
    </row>
    <row r="4" spans="1:8" x14ac:dyDescent="0.15">
      <c r="A4" s="12" t="s">
        <v>7</v>
      </c>
      <c r="B4" s="222">
        <v>1</v>
      </c>
      <c r="C4" s="222"/>
      <c r="D4" s="222"/>
      <c r="E4" s="222"/>
      <c r="F4" s="223"/>
    </row>
    <row r="5" spans="1:8" x14ac:dyDescent="0.15">
      <c r="A5" s="12" t="s">
        <v>8</v>
      </c>
      <c r="B5" s="224">
        <v>9</v>
      </c>
      <c r="C5" s="225"/>
      <c r="D5" s="225"/>
      <c r="E5" s="225"/>
      <c r="F5" s="226"/>
    </row>
    <row r="6" spans="1:8" x14ac:dyDescent="0.15">
      <c r="A6" s="12" t="s">
        <v>37</v>
      </c>
      <c r="B6" s="222">
        <v>3</v>
      </c>
      <c r="C6" s="222"/>
      <c r="D6" s="222"/>
      <c r="E6" s="222"/>
      <c r="F6" s="223"/>
    </row>
    <row r="7" spans="1:8" x14ac:dyDescent="0.15">
      <c r="A7" s="12" t="s">
        <v>9</v>
      </c>
      <c r="B7" s="222">
        <v>23</v>
      </c>
      <c r="C7" s="222"/>
      <c r="D7" s="222"/>
      <c r="E7" s="222"/>
      <c r="F7" s="223"/>
    </row>
    <row r="8" spans="1:8" x14ac:dyDescent="0.15">
      <c r="A8" s="12"/>
      <c r="B8" s="215"/>
      <c r="C8" s="215"/>
      <c r="D8" s="215"/>
      <c r="E8" s="215"/>
      <c r="F8" s="216"/>
    </row>
    <row r="9" spans="1:8" x14ac:dyDescent="0.15">
      <c r="A9" s="12"/>
      <c r="B9" s="215"/>
      <c r="C9" s="215"/>
      <c r="D9" s="215"/>
      <c r="E9" s="215"/>
      <c r="F9" s="216"/>
    </row>
    <row r="10" spans="1:8" x14ac:dyDescent="0.15">
      <c r="A10" s="12"/>
      <c r="B10" s="215"/>
      <c r="C10" s="215"/>
      <c r="D10" s="215"/>
      <c r="E10" s="215"/>
      <c r="F10" s="216"/>
    </row>
    <row r="11" spans="1:8" x14ac:dyDescent="0.15">
      <c r="A11" s="12"/>
      <c r="B11" s="217"/>
      <c r="C11" s="217"/>
      <c r="D11" s="217"/>
      <c r="E11" s="217"/>
      <c r="F11" s="218"/>
    </row>
    <row r="12" spans="1:8" x14ac:dyDescent="0.15">
      <c r="A12" s="14" t="s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13" t="s">
        <v>15</v>
      </c>
    </row>
    <row r="13" spans="1:8" x14ac:dyDescent="0.15">
      <c r="A13" s="15"/>
      <c r="B13" s="5"/>
      <c r="C13" s="5"/>
      <c r="D13" s="5"/>
      <c r="E13" s="5"/>
      <c r="F13" s="13">
        <f>(0.195*D13)+B13+C13+E13</f>
        <v>0</v>
      </c>
    </row>
    <row r="14" spans="1:8" x14ac:dyDescent="0.15">
      <c r="A14" s="15"/>
      <c r="B14" s="5"/>
      <c r="C14" s="5"/>
      <c r="D14" s="5"/>
      <c r="E14" s="5"/>
      <c r="F14" s="13">
        <f>(0.195*D14)+B14+C14+E14</f>
        <v>0</v>
      </c>
    </row>
    <row r="15" spans="1:8" x14ac:dyDescent="0.15">
      <c r="A15" s="15" t="s">
        <v>71</v>
      </c>
      <c r="B15" s="5"/>
      <c r="C15" s="5">
        <v>480</v>
      </c>
      <c r="D15" s="5">
        <v>800</v>
      </c>
      <c r="E15" s="5"/>
      <c r="F15" s="13">
        <f>(0.195*D15)+B15+C15+E15</f>
        <v>636</v>
      </c>
    </row>
    <row r="16" spans="1:8" x14ac:dyDescent="0.15">
      <c r="A16" s="15" t="s">
        <v>71</v>
      </c>
      <c r="B16" s="5"/>
      <c r="C16" s="5">
        <v>480</v>
      </c>
      <c r="D16" s="5">
        <v>800</v>
      </c>
      <c r="E16" s="5"/>
      <c r="F16" s="13">
        <f>(0.195*D16)+B16+C16+E16</f>
        <v>636</v>
      </c>
      <c r="G16" s="8"/>
      <c r="H16" s="40"/>
    </row>
    <row r="17" spans="1:7" x14ac:dyDescent="0.15">
      <c r="A17" s="15" t="s">
        <v>64</v>
      </c>
      <c r="B17" s="5"/>
      <c r="C17" s="5"/>
      <c r="D17" s="5">
        <v>1200</v>
      </c>
      <c r="E17" s="5"/>
      <c r="F17" s="13">
        <f>(0.135*D17)+B17+C17+E17</f>
        <v>162</v>
      </c>
      <c r="G17" s="8"/>
    </row>
    <row r="18" spans="1:7" x14ac:dyDescent="0.15">
      <c r="A18" s="15" t="s">
        <v>64</v>
      </c>
      <c r="B18" s="5"/>
      <c r="C18" s="5"/>
      <c r="D18" s="5">
        <v>1200</v>
      </c>
      <c r="E18" s="5"/>
      <c r="F18" s="13">
        <f>(0.135*D18)+B18+C18+E18</f>
        <v>162</v>
      </c>
      <c r="G18" s="8"/>
    </row>
    <row r="19" spans="1:7" x14ac:dyDescent="0.15">
      <c r="A19" s="15" t="s">
        <v>64</v>
      </c>
      <c r="B19" s="5"/>
      <c r="C19" s="5"/>
      <c r="D19" s="5">
        <v>1200</v>
      </c>
      <c r="E19" s="5"/>
      <c r="F19" s="13">
        <f>(0.135*D19)+B19+C19+E19</f>
        <v>162</v>
      </c>
    </row>
    <row r="20" spans="1:7" x14ac:dyDescent="0.15">
      <c r="A20" s="15"/>
      <c r="B20" s="5"/>
      <c r="C20" s="5"/>
      <c r="D20" s="5"/>
      <c r="E20" s="5"/>
      <c r="F20" s="13">
        <f>(0.135*D20)+B20+C20+E20</f>
        <v>0</v>
      </c>
    </row>
    <row r="21" spans="1:7" x14ac:dyDescent="0.15">
      <c r="A21" s="14" t="s">
        <v>16</v>
      </c>
      <c r="B21" s="5" t="s">
        <v>60</v>
      </c>
      <c r="C21" s="5" t="s">
        <v>85</v>
      </c>
      <c r="D21" s="5" t="s">
        <v>19</v>
      </c>
      <c r="E21" s="5"/>
      <c r="F21" s="13" t="s">
        <v>15</v>
      </c>
    </row>
    <row r="22" spans="1:7" x14ac:dyDescent="0.15">
      <c r="A22" s="15" t="s">
        <v>72</v>
      </c>
      <c r="B22" s="5">
        <v>15</v>
      </c>
      <c r="C22" s="5">
        <v>60</v>
      </c>
      <c r="D22" s="5">
        <v>6</v>
      </c>
      <c r="E22" s="5"/>
      <c r="F22" s="13">
        <f>B22*C22*D22</f>
        <v>5400</v>
      </c>
    </row>
    <row r="23" spans="1:7" x14ac:dyDescent="0.15">
      <c r="A23" s="15" t="s">
        <v>73</v>
      </c>
      <c r="B23" s="5">
        <v>6</v>
      </c>
      <c r="C23" s="5">
        <v>55</v>
      </c>
      <c r="D23" s="5">
        <v>6</v>
      </c>
      <c r="E23" s="5"/>
      <c r="F23" s="13">
        <f>B23*C23*D23</f>
        <v>1980</v>
      </c>
    </row>
    <row r="24" spans="1:7" x14ac:dyDescent="0.15">
      <c r="A24" s="15"/>
      <c r="B24" s="5"/>
      <c r="C24" s="5"/>
      <c r="D24" s="5"/>
      <c r="E24" s="5"/>
      <c r="F24" s="13">
        <f>B24*C24*D24</f>
        <v>0</v>
      </c>
    </row>
    <row r="25" spans="1:7" x14ac:dyDescent="0.15">
      <c r="A25" s="15"/>
      <c r="B25" s="5"/>
      <c r="C25" s="5"/>
      <c r="D25" s="5"/>
      <c r="E25" s="5"/>
      <c r="F25" s="13"/>
    </row>
    <row r="26" spans="1:7" x14ac:dyDescent="0.15">
      <c r="A26" s="15"/>
      <c r="B26" s="5"/>
      <c r="C26" s="5"/>
      <c r="D26" s="5"/>
      <c r="E26" s="5"/>
      <c r="F26" s="13"/>
    </row>
    <row r="27" spans="1:7" x14ac:dyDescent="0.15">
      <c r="A27" s="15"/>
      <c r="B27" s="5"/>
      <c r="C27" s="5"/>
      <c r="D27" s="5"/>
      <c r="E27" s="5"/>
      <c r="F27" s="13">
        <f>B27*C27*D27</f>
        <v>0</v>
      </c>
    </row>
    <row r="28" spans="1:7" x14ac:dyDescent="0.15">
      <c r="A28" s="14" t="s">
        <v>20</v>
      </c>
      <c r="B28" s="5" t="s">
        <v>17</v>
      </c>
      <c r="C28" s="5" t="s">
        <v>21</v>
      </c>
      <c r="D28" s="5" t="s">
        <v>22</v>
      </c>
      <c r="E28" s="5"/>
      <c r="F28" s="13" t="s">
        <v>15</v>
      </c>
    </row>
    <row r="29" spans="1:7" x14ac:dyDescent="0.15">
      <c r="A29" s="15" t="s">
        <v>86</v>
      </c>
      <c r="B29" s="5">
        <v>36</v>
      </c>
      <c r="C29" s="5">
        <v>19</v>
      </c>
      <c r="D29" s="5">
        <v>6</v>
      </c>
      <c r="E29" s="5"/>
      <c r="F29" s="13">
        <f>B29*C29*D29</f>
        <v>4104</v>
      </c>
    </row>
    <row r="30" spans="1:7" x14ac:dyDescent="0.15">
      <c r="A30" s="15" t="s">
        <v>33</v>
      </c>
      <c r="B30" s="5">
        <v>36</v>
      </c>
      <c r="C30" s="5">
        <v>17</v>
      </c>
      <c r="D30" s="5">
        <v>7</v>
      </c>
      <c r="E30" s="5"/>
      <c r="F30" s="13">
        <f>B30*C30*D30</f>
        <v>4284</v>
      </c>
    </row>
    <row r="31" spans="1:7" x14ac:dyDescent="0.15">
      <c r="A31" s="15"/>
      <c r="B31" s="5"/>
      <c r="C31" s="5"/>
      <c r="D31" s="5"/>
      <c r="E31" s="5"/>
      <c r="F31" s="13">
        <f>B31*C31*D31</f>
        <v>0</v>
      </c>
    </row>
    <row r="32" spans="1:7" x14ac:dyDescent="0.15">
      <c r="A32" s="15"/>
      <c r="B32" s="5"/>
      <c r="C32" s="5"/>
      <c r="D32" s="5"/>
      <c r="E32" s="5"/>
      <c r="F32" s="13">
        <f>B32*C32*D32</f>
        <v>0</v>
      </c>
    </row>
    <row r="33" spans="1:9" x14ac:dyDescent="0.15">
      <c r="A33" s="14" t="s">
        <v>23</v>
      </c>
      <c r="B33" s="5" t="s">
        <v>17</v>
      </c>
      <c r="C33" s="5" t="s">
        <v>24</v>
      </c>
      <c r="D33" s="5" t="s">
        <v>22</v>
      </c>
      <c r="E33" s="5"/>
      <c r="F33" s="13" t="s">
        <v>15</v>
      </c>
    </row>
    <row r="34" spans="1:9" x14ac:dyDescent="0.15">
      <c r="A34" s="15"/>
      <c r="B34" s="5"/>
      <c r="C34" s="5"/>
      <c r="D34" s="5"/>
      <c r="E34" s="5"/>
      <c r="F34" s="13">
        <f>B34*C34*D34</f>
        <v>0</v>
      </c>
    </row>
    <row r="35" spans="1:9" x14ac:dyDescent="0.15">
      <c r="A35" s="15" t="s">
        <v>29</v>
      </c>
      <c r="B35" s="5">
        <v>2</v>
      </c>
      <c r="C35" s="5">
        <v>90</v>
      </c>
      <c r="D35" s="5">
        <v>7</v>
      </c>
      <c r="E35" s="5"/>
      <c r="F35" s="13">
        <f>B35*C35*D35</f>
        <v>1260</v>
      </c>
    </row>
    <row r="36" spans="1:9" x14ac:dyDescent="0.15">
      <c r="A36" s="15" t="s">
        <v>78</v>
      </c>
      <c r="B36" s="5">
        <v>1</v>
      </c>
      <c r="C36" s="5">
        <v>100</v>
      </c>
      <c r="D36" s="5">
        <v>9</v>
      </c>
      <c r="E36" s="5"/>
      <c r="F36" s="13">
        <f>B36*C36*D36</f>
        <v>900</v>
      </c>
    </row>
    <row r="37" spans="1:9" x14ac:dyDescent="0.15">
      <c r="A37" s="15"/>
      <c r="B37" s="5"/>
      <c r="C37" s="5"/>
      <c r="D37" s="5"/>
      <c r="E37" s="5"/>
      <c r="F37" s="13">
        <f>B37*C37*D37</f>
        <v>0</v>
      </c>
    </row>
    <row r="38" spans="1:9" x14ac:dyDescent="0.15">
      <c r="A38" s="15" t="s">
        <v>144</v>
      </c>
      <c r="B38" s="5">
        <v>8</v>
      </c>
      <c r="C38" s="5">
        <v>60</v>
      </c>
      <c r="D38" s="5">
        <v>7</v>
      </c>
      <c r="E38" s="5"/>
      <c r="F38" s="13">
        <f>B38*C38*D38</f>
        <v>3360</v>
      </c>
    </row>
    <row r="39" spans="1:9" x14ac:dyDescent="0.15">
      <c r="A39" s="14" t="s">
        <v>25</v>
      </c>
      <c r="B39" s="5" t="s">
        <v>26</v>
      </c>
      <c r="C39" s="5" t="s">
        <v>27</v>
      </c>
      <c r="D39" s="5"/>
      <c r="E39" s="5"/>
      <c r="F39" s="13" t="s">
        <v>15</v>
      </c>
    </row>
    <row r="40" spans="1:9" x14ac:dyDescent="0.15">
      <c r="A40" s="15"/>
      <c r="B40" s="5"/>
      <c r="C40" s="5"/>
      <c r="D40" s="5"/>
      <c r="E40" s="5"/>
      <c r="F40" s="13">
        <f>B40*C40</f>
        <v>0</v>
      </c>
    </row>
    <row r="41" spans="1:9" x14ac:dyDescent="0.15">
      <c r="A41" s="15" t="s">
        <v>87</v>
      </c>
      <c r="B41" s="5">
        <v>23</v>
      </c>
      <c r="C41" s="5">
        <v>17</v>
      </c>
      <c r="D41" s="5">
        <v>10</v>
      </c>
      <c r="E41" s="5"/>
      <c r="F41" s="13">
        <f>B41*C41*D41</f>
        <v>3910</v>
      </c>
    </row>
    <row r="42" spans="1:9" x14ac:dyDescent="0.15">
      <c r="A42" s="15"/>
      <c r="B42" s="5"/>
      <c r="C42" s="5"/>
      <c r="D42" s="5"/>
      <c r="E42" s="5"/>
      <c r="F42" s="13">
        <f>B42*C42</f>
        <v>0</v>
      </c>
      <c r="G42" s="69"/>
      <c r="H42" s="39"/>
      <c r="I42" s="39"/>
    </row>
    <row r="43" spans="1:9" x14ac:dyDescent="0.15">
      <c r="A43" s="15"/>
      <c r="B43" s="5"/>
      <c r="C43" s="5"/>
      <c r="D43" s="5"/>
      <c r="E43" s="5"/>
      <c r="F43" s="13">
        <f>B43*C43</f>
        <v>0</v>
      </c>
      <c r="G43" s="70"/>
      <c r="H43" s="40"/>
      <c r="I43" s="40"/>
    </row>
    <row r="44" spans="1:9" x14ac:dyDescent="0.15">
      <c r="A44" s="15"/>
      <c r="B44" s="5"/>
      <c r="C44" s="5"/>
      <c r="D44" s="5"/>
      <c r="E44" s="5"/>
      <c r="F44" s="13">
        <f>B44*C44</f>
        <v>0</v>
      </c>
      <c r="G44" s="41"/>
      <c r="H44" s="41"/>
      <c r="I44" s="40"/>
    </row>
    <row r="45" spans="1:9" x14ac:dyDescent="0.15">
      <c r="A45" s="15"/>
      <c r="B45" s="5"/>
      <c r="C45" s="5"/>
      <c r="D45" s="5"/>
      <c r="E45" s="5"/>
      <c r="F45" s="13"/>
    </row>
    <row r="46" spans="1:9" x14ac:dyDescent="0.15">
      <c r="A46" s="15"/>
      <c r="B46" s="5"/>
      <c r="C46" s="5"/>
      <c r="D46" s="5"/>
      <c r="E46" s="5"/>
      <c r="F46" s="13"/>
    </row>
    <row r="47" spans="1:9" x14ac:dyDescent="0.15">
      <c r="A47" s="14"/>
      <c r="B47" s="5"/>
      <c r="C47" s="3"/>
      <c r="D47" s="3"/>
      <c r="E47" s="3"/>
      <c r="F47" s="11"/>
    </row>
    <row r="48" spans="1:9" x14ac:dyDescent="0.15">
      <c r="A48" s="14"/>
      <c r="B48" s="3"/>
      <c r="C48" s="3"/>
      <c r="D48" s="3"/>
      <c r="E48" s="3"/>
      <c r="F48" s="11"/>
    </row>
    <row r="49" spans="1:6" x14ac:dyDescent="0.15">
      <c r="A49" s="14"/>
      <c r="B49" s="3"/>
      <c r="C49" s="3"/>
      <c r="D49" s="3"/>
      <c r="E49" s="3"/>
      <c r="F49" s="11"/>
    </row>
    <row r="50" spans="1:6" ht="14" thickBot="1" x14ac:dyDescent="0.2">
      <c r="A50" s="16"/>
      <c r="B50" s="17"/>
      <c r="C50" s="17"/>
      <c r="D50" s="17"/>
      <c r="E50" s="17"/>
      <c r="F50" s="21"/>
    </row>
    <row r="51" spans="1:6" x14ac:dyDescent="0.15">
      <c r="A51" s="18"/>
      <c r="B51" s="19"/>
      <c r="C51" s="20"/>
      <c r="D51" s="23" t="s">
        <v>3</v>
      </c>
      <c r="E51" s="20"/>
      <c r="F51" s="22">
        <f>SUM(F7:F50)</f>
        <v>26956</v>
      </c>
    </row>
    <row r="52" spans="1:6" x14ac:dyDescent="0.15">
      <c r="D52" s="24" t="s">
        <v>31</v>
      </c>
      <c r="F52" s="22">
        <f>F51/23</f>
        <v>1172</v>
      </c>
    </row>
  </sheetData>
  <sheetProtection selectLockedCells="1" selectUnlockedCells="1"/>
  <mergeCells count="9">
    <mergeCell ref="B8:F8"/>
    <mergeCell ref="B9:F9"/>
    <mergeCell ref="B10:F10"/>
    <mergeCell ref="B11:F11"/>
    <mergeCell ref="A1:F1"/>
    <mergeCell ref="B4:F4"/>
    <mergeCell ref="B5:F5"/>
    <mergeCell ref="B6:F6"/>
    <mergeCell ref="B7:F7"/>
  </mergeCells>
  <pageMargins left="0.55000000000000004" right="0.55000000000000004" top="0.5" bottom="0.5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9" workbookViewId="0">
      <selection activeCell="F52" sqref="F52"/>
    </sheetView>
  </sheetViews>
  <sheetFormatPr baseColWidth="10" defaultColWidth="11.6640625" defaultRowHeight="13" x14ac:dyDescent="0.15"/>
  <cols>
    <col min="1" max="1" width="16.6640625" customWidth="1"/>
    <col min="2" max="2" width="13" customWidth="1"/>
    <col min="3" max="3" width="13.5" customWidth="1"/>
    <col min="6" max="6" width="11.83203125" bestFit="1" customWidth="1"/>
    <col min="7" max="7" width="12.6640625" bestFit="1" customWidth="1"/>
  </cols>
  <sheetData>
    <row r="1" spans="1:8" x14ac:dyDescent="0.15">
      <c r="A1" s="230" t="s">
        <v>4</v>
      </c>
      <c r="B1" s="231"/>
      <c r="C1" s="231"/>
      <c r="D1" s="231"/>
      <c r="E1" s="231"/>
      <c r="F1" s="232"/>
    </row>
    <row r="2" spans="1:8" x14ac:dyDescent="0.15">
      <c r="A2" s="10" t="s">
        <v>145</v>
      </c>
      <c r="B2" s="3"/>
      <c r="C2" s="3"/>
      <c r="D2" s="3"/>
      <c r="E2" s="3"/>
      <c r="F2" s="11"/>
    </row>
    <row r="3" spans="1:8" x14ac:dyDescent="0.15">
      <c r="A3" s="12" t="s">
        <v>5</v>
      </c>
      <c r="B3" s="111" t="s">
        <v>116</v>
      </c>
      <c r="C3" s="111"/>
      <c r="D3" s="4" t="s">
        <v>6</v>
      </c>
      <c r="E3" s="179" t="s">
        <v>115</v>
      </c>
      <c r="F3" s="180"/>
    </row>
    <row r="4" spans="1:8" x14ac:dyDescent="0.15">
      <c r="A4" s="12" t="s">
        <v>7</v>
      </c>
      <c r="B4" s="222">
        <v>1</v>
      </c>
      <c r="C4" s="222"/>
      <c r="D4" s="222"/>
      <c r="E4" s="222"/>
      <c r="F4" s="223"/>
    </row>
    <row r="5" spans="1:8" x14ac:dyDescent="0.15">
      <c r="A5" s="12" t="s">
        <v>8</v>
      </c>
      <c r="B5" s="224">
        <v>9</v>
      </c>
      <c r="C5" s="225"/>
      <c r="D5" s="225"/>
      <c r="E5" s="225"/>
      <c r="F5" s="226"/>
    </row>
    <row r="6" spans="1:8" x14ac:dyDescent="0.15">
      <c r="A6" s="12" t="s">
        <v>37</v>
      </c>
      <c r="B6" s="222">
        <v>3</v>
      </c>
      <c r="C6" s="222"/>
      <c r="D6" s="222"/>
      <c r="E6" s="222"/>
      <c r="F6" s="223"/>
    </row>
    <row r="7" spans="1:8" x14ac:dyDescent="0.15">
      <c r="A7" s="12" t="s">
        <v>9</v>
      </c>
      <c r="B7" s="222">
        <v>23</v>
      </c>
      <c r="C7" s="222"/>
      <c r="D7" s="222"/>
      <c r="E7" s="222"/>
      <c r="F7" s="223"/>
    </row>
    <row r="8" spans="1:8" x14ac:dyDescent="0.15">
      <c r="A8" s="12"/>
      <c r="B8" s="215"/>
      <c r="C8" s="215"/>
      <c r="D8" s="215"/>
      <c r="E8" s="215"/>
      <c r="F8" s="216"/>
    </row>
    <row r="9" spans="1:8" x14ac:dyDescent="0.15">
      <c r="A9" s="12"/>
      <c r="B9" s="215"/>
      <c r="C9" s="215"/>
      <c r="D9" s="215"/>
      <c r="E9" s="215"/>
      <c r="F9" s="216"/>
    </row>
    <row r="10" spans="1:8" x14ac:dyDescent="0.15">
      <c r="A10" s="12"/>
      <c r="B10" s="215"/>
      <c r="C10" s="215"/>
      <c r="D10" s="215"/>
      <c r="E10" s="215"/>
      <c r="F10" s="216"/>
    </row>
    <row r="11" spans="1:8" x14ac:dyDescent="0.15">
      <c r="A11" s="12"/>
      <c r="B11" s="217"/>
      <c r="C11" s="217"/>
      <c r="D11" s="217"/>
      <c r="E11" s="217"/>
      <c r="F11" s="218"/>
    </row>
    <row r="12" spans="1:8" x14ac:dyDescent="0.15">
      <c r="A12" s="14" t="s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13" t="s">
        <v>15</v>
      </c>
    </row>
    <row r="13" spans="1:8" x14ac:dyDescent="0.15">
      <c r="A13" s="15"/>
      <c r="B13" s="5"/>
      <c r="C13" s="5"/>
      <c r="D13" s="5"/>
      <c r="E13" s="5"/>
      <c r="F13" s="13">
        <f>(0.195*D13)+B13+C13+E13</f>
        <v>0</v>
      </c>
    </row>
    <row r="14" spans="1:8" x14ac:dyDescent="0.15">
      <c r="A14" s="15" t="s">
        <v>64</v>
      </c>
      <c r="B14" s="5"/>
      <c r="C14" s="5"/>
      <c r="D14" s="5">
        <v>1200</v>
      </c>
      <c r="E14" s="5"/>
      <c r="F14" s="13">
        <f>(0.195*D14)+B14+C14+E14</f>
        <v>234</v>
      </c>
    </row>
    <row r="15" spans="1:8" x14ac:dyDescent="0.15">
      <c r="A15" s="15" t="s">
        <v>71</v>
      </c>
      <c r="B15" s="5"/>
      <c r="C15" s="5">
        <v>480</v>
      </c>
      <c r="D15" s="5">
        <v>800</v>
      </c>
      <c r="E15" s="5"/>
      <c r="F15" s="13">
        <f>(0.195*D15)+B15+C15+E15</f>
        <v>636</v>
      </c>
    </row>
    <row r="16" spans="1:8" x14ac:dyDescent="0.15">
      <c r="A16" s="15" t="s">
        <v>71</v>
      </c>
      <c r="B16" s="5"/>
      <c r="C16" s="5">
        <v>480</v>
      </c>
      <c r="D16" s="5">
        <v>800</v>
      </c>
      <c r="E16" s="5"/>
      <c r="F16" s="13">
        <f>(0.195*D16)+B16+C16+E16</f>
        <v>636</v>
      </c>
      <c r="G16" s="8"/>
      <c r="H16" s="40"/>
    </row>
    <row r="17" spans="1:7" x14ac:dyDescent="0.15">
      <c r="A17" s="15" t="s">
        <v>64</v>
      </c>
      <c r="B17" s="5"/>
      <c r="C17" s="5"/>
      <c r="D17" s="5">
        <v>1200</v>
      </c>
      <c r="E17" s="5"/>
      <c r="F17" s="13">
        <f>(0.135*D17)+B17+C17+E17</f>
        <v>162</v>
      </c>
      <c r="G17" s="8"/>
    </row>
    <row r="18" spans="1:7" x14ac:dyDescent="0.15">
      <c r="A18" s="15" t="s">
        <v>64</v>
      </c>
      <c r="B18" s="5"/>
      <c r="C18" s="5"/>
      <c r="D18" s="5">
        <v>1200</v>
      </c>
      <c r="E18" s="5"/>
      <c r="F18" s="13">
        <f>(0.135*D18)+B18+C18+E18</f>
        <v>162</v>
      </c>
      <c r="G18" s="8"/>
    </row>
    <row r="19" spans="1:7" x14ac:dyDescent="0.15">
      <c r="A19" s="15" t="s">
        <v>64</v>
      </c>
      <c r="B19" s="5"/>
      <c r="C19" s="5"/>
      <c r="D19" s="5">
        <v>1200</v>
      </c>
      <c r="E19" s="5"/>
      <c r="F19" s="13">
        <f>(0.135*D19)+B19+C19+E19</f>
        <v>162</v>
      </c>
    </row>
    <row r="20" spans="1:7" x14ac:dyDescent="0.15">
      <c r="A20" s="15"/>
      <c r="B20" s="5"/>
      <c r="C20" s="5"/>
      <c r="D20" s="5"/>
      <c r="E20" s="5"/>
      <c r="F20" s="13">
        <f>(0.135*D20)+B20+C20+E20</f>
        <v>0</v>
      </c>
    </row>
    <row r="21" spans="1:7" x14ac:dyDescent="0.15">
      <c r="A21" s="14" t="s">
        <v>16</v>
      </c>
      <c r="B21" s="5" t="s">
        <v>60</v>
      </c>
      <c r="C21" s="5" t="s">
        <v>85</v>
      </c>
      <c r="D21" s="5" t="s">
        <v>19</v>
      </c>
      <c r="E21" s="5"/>
      <c r="F21" s="13" t="s">
        <v>15</v>
      </c>
    </row>
    <row r="22" spans="1:7" x14ac:dyDescent="0.15">
      <c r="A22" s="15" t="s">
        <v>72</v>
      </c>
      <c r="B22" s="5">
        <v>15</v>
      </c>
      <c r="C22" s="5">
        <v>60</v>
      </c>
      <c r="D22" s="5">
        <v>8</v>
      </c>
      <c r="E22" s="5"/>
      <c r="F22" s="13">
        <f>B22*C22*D22</f>
        <v>7200</v>
      </c>
    </row>
    <row r="23" spans="1:7" x14ac:dyDescent="0.15">
      <c r="A23" s="15" t="s">
        <v>73</v>
      </c>
      <c r="B23" s="5">
        <v>6</v>
      </c>
      <c r="C23" s="5">
        <v>55</v>
      </c>
      <c r="D23" s="5">
        <v>8</v>
      </c>
      <c r="E23" s="5"/>
      <c r="F23" s="13">
        <f>B23*C23*D23</f>
        <v>2640</v>
      </c>
    </row>
    <row r="24" spans="1:7" x14ac:dyDescent="0.15">
      <c r="A24" s="15"/>
      <c r="B24" s="5"/>
      <c r="C24" s="5"/>
      <c r="D24" s="5"/>
      <c r="E24" s="5"/>
      <c r="F24" s="13">
        <f>B24*C24*D24</f>
        <v>0</v>
      </c>
    </row>
    <row r="25" spans="1:7" x14ac:dyDescent="0.15">
      <c r="A25" s="15"/>
      <c r="B25" s="5"/>
      <c r="C25" s="5"/>
      <c r="D25" s="5"/>
      <c r="E25" s="5"/>
      <c r="F25" s="13"/>
    </row>
    <row r="26" spans="1:7" x14ac:dyDescent="0.15">
      <c r="A26" s="15"/>
      <c r="B26" s="5"/>
      <c r="C26" s="5"/>
      <c r="D26" s="5"/>
      <c r="E26" s="5"/>
      <c r="F26" s="13"/>
    </row>
    <row r="27" spans="1:7" x14ac:dyDescent="0.15">
      <c r="A27" s="15"/>
      <c r="B27" s="5"/>
      <c r="C27" s="5"/>
      <c r="D27" s="5"/>
      <c r="E27" s="5"/>
      <c r="F27" s="13">
        <f>B27*C27*D27</f>
        <v>0</v>
      </c>
    </row>
    <row r="28" spans="1:7" x14ac:dyDescent="0.15">
      <c r="A28" s="14" t="s">
        <v>20</v>
      </c>
      <c r="B28" s="5" t="s">
        <v>17</v>
      </c>
      <c r="C28" s="5" t="s">
        <v>21</v>
      </c>
      <c r="D28" s="5" t="s">
        <v>22</v>
      </c>
      <c r="E28" s="5"/>
      <c r="F28" s="13" t="s">
        <v>15</v>
      </c>
    </row>
    <row r="29" spans="1:7" x14ac:dyDescent="0.15">
      <c r="A29" s="15" t="s">
        <v>86</v>
      </c>
      <c r="B29" s="5">
        <v>40</v>
      </c>
      <c r="C29" s="5">
        <v>19</v>
      </c>
      <c r="D29" s="5">
        <v>8</v>
      </c>
      <c r="E29" s="5"/>
      <c r="F29" s="13">
        <f>B29*C29*D29</f>
        <v>6080</v>
      </c>
    </row>
    <row r="30" spans="1:7" x14ac:dyDescent="0.15">
      <c r="A30" s="15" t="s">
        <v>33</v>
      </c>
      <c r="B30" s="5">
        <v>40</v>
      </c>
      <c r="C30" s="5">
        <v>17</v>
      </c>
      <c r="D30" s="5">
        <v>8</v>
      </c>
      <c r="E30" s="5"/>
      <c r="F30" s="13">
        <f>B30*C30*D30</f>
        <v>5440</v>
      </c>
    </row>
    <row r="31" spans="1:7" x14ac:dyDescent="0.15">
      <c r="A31" s="15"/>
      <c r="B31" s="5"/>
      <c r="C31" s="5"/>
      <c r="D31" s="5"/>
      <c r="E31" s="5"/>
      <c r="F31" s="13">
        <f>B31*C31*D31</f>
        <v>0</v>
      </c>
    </row>
    <row r="32" spans="1:7" x14ac:dyDescent="0.15">
      <c r="A32" s="15"/>
      <c r="B32" s="5"/>
      <c r="C32" s="5"/>
      <c r="D32" s="5"/>
      <c r="E32" s="5"/>
      <c r="F32" s="13">
        <f>B32*C32*D32</f>
        <v>0</v>
      </c>
    </row>
    <row r="33" spans="1:9" x14ac:dyDescent="0.15">
      <c r="A33" s="14" t="s">
        <v>23</v>
      </c>
      <c r="B33" s="5" t="s">
        <v>17</v>
      </c>
      <c r="C33" s="5" t="s">
        <v>24</v>
      </c>
      <c r="D33" s="5" t="s">
        <v>22</v>
      </c>
      <c r="E33" s="5"/>
      <c r="F33" s="13" t="s">
        <v>15</v>
      </c>
    </row>
    <row r="34" spans="1:9" x14ac:dyDescent="0.15">
      <c r="A34" s="15" t="s">
        <v>46</v>
      </c>
      <c r="B34" s="5">
        <v>1</v>
      </c>
      <c r="C34" s="5">
        <v>120</v>
      </c>
      <c r="D34" s="5">
        <v>9</v>
      </c>
      <c r="E34" s="5"/>
      <c r="F34" s="13">
        <f>B34*C34*D34</f>
        <v>1080</v>
      </c>
    </row>
    <row r="35" spans="1:9" x14ac:dyDescent="0.15">
      <c r="A35" s="15" t="s">
        <v>29</v>
      </c>
      <c r="B35" s="5">
        <v>2</v>
      </c>
      <c r="C35" s="5">
        <v>90</v>
      </c>
      <c r="D35" s="5">
        <v>9</v>
      </c>
      <c r="E35" s="5"/>
      <c r="F35" s="13">
        <f>B35*C35*D35</f>
        <v>1620</v>
      </c>
    </row>
    <row r="36" spans="1:9" x14ac:dyDescent="0.15">
      <c r="A36" s="15" t="s">
        <v>78</v>
      </c>
      <c r="B36" s="5">
        <v>1</v>
      </c>
      <c r="C36" s="5">
        <v>100</v>
      </c>
      <c r="D36" s="5">
        <v>9</v>
      </c>
      <c r="E36" s="5"/>
      <c r="F36" s="13">
        <f>B36*C36*D36</f>
        <v>900</v>
      </c>
    </row>
    <row r="37" spans="1:9" x14ac:dyDescent="0.15">
      <c r="A37" s="15" t="s">
        <v>44</v>
      </c>
      <c r="B37" s="5">
        <v>1</v>
      </c>
      <c r="C37" s="5">
        <v>100</v>
      </c>
      <c r="D37" s="5">
        <v>9</v>
      </c>
      <c r="E37" s="5"/>
      <c r="F37" s="13">
        <f>B37*C37*D37</f>
        <v>900</v>
      </c>
    </row>
    <row r="38" spans="1:9" x14ac:dyDescent="0.15">
      <c r="A38" s="15" t="s">
        <v>144</v>
      </c>
      <c r="B38" s="5">
        <v>8</v>
      </c>
      <c r="C38" s="5">
        <v>60</v>
      </c>
      <c r="D38" s="5">
        <v>9</v>
      </c>
      <c r="E38" s="5"/>
      <c r="F38" s="13">
        <f>B38*C38*D38</f>
        <v>4320</v>
      </c>
    </row>
    <row r="39" spans="1:9" x14ac:dyDescent="0.15">
      <c r="A39" s="14" t="s">
        <v>25</v>
      </c>
      <c r="B39" s="5" t="s">
        <v>26</v>
      </c>
      <c r="C39" s="5" t="s">
        <v>27</v>
      </c>
      <c r="D39" s="5"/>
      <c r="E39" s="5"/>
      <c r="F39" s="13" t="s">
        <v>15</v>
      </c>
    </row>
    <row r="40" spans="1:9" x14ac:dyDescent="0.15">
      <c r="A40" s="15" t="s">
        <v>34</v>
      </c>
      <c r="B40" s="5">
        <v>40</v>
      </c>
      <c r="C40" s="5">
        <v>125</v>
      </c>
      <c r="D40" s="5"/>
      <c r="E40" s="5"/>
      <c r="F40" s="13">
        <f>B40*C40</f>
        <v>5000</v>
      </c>
    </row>
    <row r="41" spans="1:9" x14ac:dyDescent="0.15">
      <c r="A41" s="15" t="s">
        <v>30</v>
      </c>
      <c r="B41" s="5">
        <v>1</v>
      </c>
      <c r="C41" s="5">
        <v>1900</v>
      </c>
      <c r="D41" s="5">
        <v>1</v>
      </c>
      <c r="E41" s="5"/>
      <c r="F41" s="13">
        <f>B41*C41*D41</f>
        <v>1900</v>
      </c>
    </row>
    <row r="42" spans="1:9" x14ac:dyDescent="0.15">
      <c r="A42" s="15" t="s">
        <v>41</v>
      </c>
      <c r="B42" s="5">
        <v>1</v>
      </c>
      <c r="C42" s="5">
        <v>1400</v>
      </c>
      <c r="D42" s="5"/>
      <c r="E42" s="5"/>
      <c r="F42" s="13">
        <f>B42*C42</f>
        <v>1400</v>
      </c>
      <c r="G42" s="69"/>
      <c r="H42" s="39"/>
      <c r="I42" s="39"/>
    </row>
    <row r="43" spans="1:9" x14ac:dyDescent="0.15">
      <c r="A43" s="15"/>
      <c r="B43" s="5"/>
      <c r="C43" s="5"/>
      <c r="D43" s="5"/>
      <c r="E43" s="5"/>
      <c r="F43" s="13">
        <f>B43*C43</f>
        <v>0</v>
      </c>
      <c r="G43" s="70"/>
      <c r="H43" s="40"/>
      <c r="I43" s="40"/>
    </row>
    <row r="44" spans="1:9" x14ac:dyDescent="0.15">
      <c r="A44" s="15"/>
      <c r="B44" s="5"/>
      <c r="C44" s="5"/>
      <c r="D44" s="5"/>
      <c r="E44" s="5"/>
      <c r="F44" s="13">
        <f>B44*C44</f>
        <v>0</v>
      </c>
      <c r="G44" s="41"/>
      <c r="H44" s="41"/>
      <c r="I44" s="40"/>
    </row>
    <row r="45" spans="1:9" x14ac:dyDescent="0.15">
      <c r="A45" s="15"/>
      <c r="B45" s="5"/>
      <c r="C45" s="5"/>
      <c r="D45" s="5"/>
      <c r="E45" s="5"/>
      <c r="F45" s="13"/>
    </row>
    <row r="46" spans="1:9" x14ac:dyDescent="0.15">
      <c r="A46" s="15"/>
      <c r="B46" s="5"/>
      <c r="C46" s="5"/>
      <c r="D46" s="5"/>
      <c r="E46" s="5"/>
      <c r="F46" s="13"/>
    </row>
    <row r="47" spans="1:9" x14ac:dyDescent="0.15">
      <c r="A47" s="14"/>
      <c r="B47" s="5"/>
      <c r="C47" s="3"/>
      <c r="D47" s="3"/>
      <c r="E47" s="3"/>
      <c r="F47" s="11"/>
    </row>
    <row r="48" spans="1:9" x14ac:dyDescent="0.15">
      <c r="A48" s="14"/>
      <c r="B48" s="3"/>
      <c r="C48" s="3"/>
      <c r="D48" s="3"/>
      <c r="E48" s="3"/>
      <c r="F48" s="11"/>
    </row>
    <row r="49" spans="1:7" x14ac:dyDescent="0.15">
      <c r="A49" s="14"/>
      <c r="B49" s="3"/>
      <c r="C49" s="3"/>
      <c r="D49" s="3"/>
      <c r="E49" s="3"/>
      <c r="F49" s="11"/>
    </row>
    <row r="50" spans="1:7" ht="14" thickBot="1" x14ac:dyDescent="0.2">
      <c r="A50" s="16"/>
      <c r="B50" s="17"/>
      <c r="C50" s="17"/>
      <c r="D50" s="17"/>
      <c r="E50" s="17"/>
      <c r="F50" s="21"/>
    </row>
    <row r="51" spans="1:7" x14ac:dyDescent="0.15">
      <c r="A51" s="18"/>
      <c r="B51" s="19"/>
      <c r="C51" s="20"/>
      <c r="D51" s="23" t="s">
        <v>3</v>
      </c>
      <c r="E51" s="20"/>
      <c r="F51" s="22">
        <f>SUM(F7:F50)</f>
        <v>40472</v>
      </c>
      <c r="G51" s="36"/>
    </row>
    <row r="52" spans="1:7" x14ac:dyDescent="0.15">
      <c r="D52" s="24" t="s">
        <v>31</v>
      </c>
      <c r="F52" s="22">
        <f>F51/23</f>
        <v>1759.6521739130435</v>
      </c>
    </row>
  </sheetData>
  <sheetProtection selectLockedCells="1" selectUnlockedCells="1"/>
  <mergeCells count="9">
    <mergeCell ref="B9:F9"/>
    <mergeCell ref="B10:F10"/>
    <mergeCell ref="B11:F11"/>
    <mergeCell ref="A1:F1"/>
    <mergeCell ref="B4:F4"/>
    <mergeCell ref="B5:F5"/>
    <mergeCell ref="B6:F6"/>
    <mergeCell ref="B7:F7"/>
    <mergeCell ref="B8:F8"/>
  </mergeCells>
  <pageMargins left="0.55000000000000004" right="0.55000000000000004" top="0.5" bottom="0.5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G52" sqref="G52"/>
    </sheetView>
  </sheetViews>
  <sheetFormatPr baseColWidth="10" defaultColWidth="11.6640625" defaultRowHeight="13" x14ac:dyDescent="0.15"/>
  <cols>
    <col min="1" max="1" width="14.1640625" style="40" customWidth="1"/>
    <col min="2" max="2" width="13" style="40" customWidth="1"/>
    <col min="3" max="3" width="13.5" style="40" customWidth="1"/>
    <col min="4" max="5" width="11.6640625" style="40"/>
    <col min="6" max="6" width="11.83203125" style="40" bestFit="1" customWidth="1"/>
    <col min="7" max="7" width="12.6640625" style="40" bestFit="1" customWidth="1"/>
    <col min="8" max="16384" width="11.6640625" style="40"/>
  </cols>
  <sheetData>
    <row r="1" spans="1:15" x14ac:dyDescent="0.15">
      <c r="A1" s="255" t="s">
        <v>4</v>
      </c>
      <c r="B1" s="256"/>
      <c r="C1" s="256"/>
      <c r="D1" s="256"/>
      <c r="E1" s="256"/>
      <c r="F1" s="257"/>
    </row>
    <row r="2" spans="1:15" x14ac:dyDescent="0.15">
      <c r="A2" s="164" t="s">
        <v>111</v>
      </c>
      <c r="B2" s="160"/>
      <c r="C2" s="160"/>
      <c r="D2" s="160"/>
      <c r="E2" s="160"/>
      <c r="F2" s="165"/>
    </row>
    <row r="3" spans="1:15" x14ac:dyDescent="0.15">
      <c r="A3" s="166" t="s">
        <v>5</v>
      </c>
      <c r="B3" s="253" t="s">
        <v>114</v>
      </c>
      <c r="C3" s="253"/>
      <c r="D3" s="161" t="s">
        <v>6</v>
      </c>
      <c r="E3" s="162" t="s">
        <v>113</v>
      </c>
      <c r="F3" s="167"/>
    </row>
    <row r="4" spans="1:15" x14ac:dyDescent="0.15">
      <c r="A4" s="166" t="s">
        <v>7</v>
      </c>
      <c r="B4" s="222">
        <v>1</v>
      </c>
      <c r="C4" s="222"/>
      <c r="D4" s="222"/>
      <c r="E4" s="222"/>
      <c r="F4" s="223"/>
      <c r="J4" s="101"/>
      <c r="K4" s="101"/>
      <c r="L4" s="101"/>
      <c r="M4" s="101"/>
      <c r="N4" s="101"/>
      <c r="O4" s="101"/>
    </row>
    <row r="5" spans="1:15" x14ac:dyDescent="0.15">
      <c r="A5" s="166" t="s">
        <v>37</v>
      </c>
      <c r="B5" s="224" t="s">
        <v>101</v>
      </c>
      <c r="C5" s="225"/>
      <c r="D5" s="225"/>
      <c r="E5" s="225"/>
      <c r="F5" s="226"/>
      <c r="J5" s="101"/>
      <c r="K5" s="101"/>
      <c r="L5" s="101"/>
      <c r="M5" s="101"/>
      <c r="N5" s="101"/>
      <c r="O5" s="101"/>
    </row>
    <row r="6" spans="1:15" x14ac:dyDescent="0.15">
      <c r="A6" s="166" t="s">
        <v>8</v>
      </c>
      <c r="B6" s="222" t="s">
        <v>110</v>
      </c>
      <c r="C6" s="222"/>
      <c r="D6" s="222"/>
      <c r="E6" s="222"/>
      <c r="F6" s="223"/>
      <c r="J6" s="101"/>
      <c r="K6" s="101"/>
      <c r="L6" s="101"/>
      <c r="M6" s="101"/>
      <c r="N6" s="101"/>
      <c r="O6" s="101"/>
    </row>
    <row r="7" spans="1:15" x14ac:dyDescent="0.15">
      <c r="A7" s="166" t="s">
        <v>9</v>
      </c>
      <c r="B7" s="222">
        <v>12</v>
      </c>
      <c r="C7" s="222"/>
      <c r="D7" s="222"/>
      <c r="E7" s="222"/>
      <c r="F7" s="223"/>
      <c r="J7" s="101"/>
      <c r="K7" s="101"/>
      <c r="L7" s="101"/>
      <c r="M7" s="101"/>
      <c r="N7" s="101"/>
      <c r="O7" s="101"/>
    </row>
    <row r="8" spans="1:15" x14ac:dyDescent="0.15">
      <c r="A8" s="166"/>
      <c r="B8" s="215"/>
      <c r="C8" s="215"/>
      <c r="D8" s="215"/>
      <c r="E8" s="215"/>
      <c r="F8" s="216"/>
      <c r="J8" s="8"/>
      <c r="M8" s="8"/>
      <c r="N8" s="8"/>
      <c r="O8" s="101"/>
    </row>
    <row r="9" spans="1:15" x14ac:dyDescent="0.15">
      <c r="A9" s="166"/>
      <c r="B9" s="251"/>
      <c r="C9" s="251"/>
      <c r="D9" s="251"/>
      <c r="E9" s="251"/>
      <c r="F9" s="252"/>
      <c r="J9" s="8"/>
      <c r="M9" s="8"/>
      <c r="N9" s="8"/>
      <c r="O9" s="101"/>
    </row>
    <row r="10" spans="1:15" x14ac:dyDescent="0.15">
      <c r="A10" s="166"/>
      <c r="B10" s="251"/>
      <c r="C10" s="251"/>
      <c r="D10" s="251"/>
      <c r="E10" s="251"/>
      <c r="F10" s="252"/>
      <c r="J10" s="8"/>
      <c r="M10" s="8"/>
      <c r="N10" s="8"/>
      <c r="O10" s="101"/>
    </row>
    <row r="11" spans="1:15" x14ac:dyDescent="0.15">
      <c r="A11" s="166"/>
      <c r="B11" s="253"/>
      <c r="C11" s="253"/>
      <c r="D11" s="253"/>
      <c r="E11" s="253"/>
      <c r="F11" s="254"/>
    </row>
    <row r="12" spans="1:15" x14ac:dyDescent="0.15">
      <c r="A12" s="168" t="s">
        <v>10</v>
      </c>
      <c r="B12" s="174" t="s">
        <v>11</v>
      </c>
      <c r="C12" s="174" t="s">
        <v>12</v>
      </c>
      <c r="D12" s="174" t="s">
        <v>13</v>
      </c>
      <c r="E12" s="174" t="s">
        <v>14</v>
      </c>
      <c r="F12" s="175" t="s">
        <v>15</v>
      </c>
    </row>
    <row r="13" spans="1:15" x14ac:dyDescent="0.15">
      <c r="A13" s="170" t="s">
        <v>45</v>
      </c>
      <c r="B13" s="174"/>
      <c r="C13" s="174"/>
      <c r="D13" s="174">
        <v>2600</v>
      </c>
      <c r="E13" s="174">
        <v>100</v>
      </c>
      <c r="F13" s="175">
        <f>(0.195*D13)+B13+C13+E13</f>
        <v>607</v>
      </c>
    </row>
    <row r="14" spans="1:15" x14ac:dyDescent="0.15">
      <c r="A14" s="170" t="s">
        <v>45</v>
      </c>
      <c r="B14" s="174"/>
      <c r="C14" s="174"/>
      <c r="D14" s="174">
        <v>2600</v>
      </c>
      <c r="E14" s="174">
        <v>100</v>
      </c>
      <c r="F14" s="175">
        <f>(0.195*D14)+B14+C14+E14</f>
        <v>607</v>
      </c>
    </row>
    <row r="15" spans="1:15" x14ac:dyDescent="0.15">
      <c r="A15" s="170" t="s">
        <v>45</v>
      </c>
      <c r="B15" s="174"/>
      <c r="C15" s="174"/>
      <c r="D15" s="174">
        <v>2600</v>
      </c>
      <c r="E15" s="174">
        <v>100</v>
      </c>
      <c r="F15" s="175">
        <f>(0.195*D15)+B15+C15+E15</f>
        <v>607</v>
      </c>
    </row>
    <row r="16" spans="1:15" x14ac:dyDescent="0.15">
      <c r="A16" s="170" t="s">
        <v>45</v>
      </c>
      <c r="B16" s="174"/>
      <c r="C16" s="174"/>
      <c r="D16" s="174">
        <v>2600</v>
      </c>
      <c r="E16" s="174">
        <v>100</v>
      </c>
      <c r="F16" s="175">
        <f>(0.195*D16)+B16+C16+E16</f>
        <v>607</v>
      </c>
      <c r="G16" s="8"/>
    </row>
    <row r="17" spans="1:8" x14ac:dyDescent="0.15">
      <c r="A17" s="170"/>
      <c r="B17" s="174"/>
      <c r="C17" s="174"/>
      <c r="D17" s="174"/>
      <c r="E17" s="174"/>
      <c r="F17" s="175">
        <f>12*B17</f>
        <v>0</v>
      </c>
      <c r="G17" s="8"/>
    </row>
    <row r="18" spans="1:8" x14ac:dyDescent="0.15">
      <c r="A18" s="170"/>
      <c r="B18" s="174"/>
      <c r="C18" s="174"/>
      <c r="D18" s="174"/>
      <c r="E18" s="174"/>
      <c r="F18" s="175">
        <f>(0.195*D18)+(B18*C18)</f>
        <v>0</v>
      </c>
      <c r="G18" s="8"/>
    </row>
    <row r="19" spans="1:8" x14ac:dyDescent="0.15">
      <c r="A19" s="170"/>
      <c r="B19" s="174"/>
      <c r="C19" s="174"/>
      <c r="D19" s="174"/>
      <c r="E19" s="174"/>
      <c r="F19" s="175">
        <f>(0.135*D19)+B19+C19+E19</f>
        <v>0</v>
      </c>
    </row>
    <row r="20" spans="1:8" x14ac:dyDescent="0.15">
      <c r="A20" s="170"/>
      <c r="B20" s="174"/>
      <c r="C20" s="174"/>
      <c r="D20" s="174"/>
      <c r="E20" s="174"/>
      <c r="F20" s="175">
        <f>(0.135*D20)+B20+C20+E20</f>
        <v>0</v>
      </c>
    </row>
    <row r="21" spans="1:8" x14ac:dyDescent="0.15">
      <c r="A21" s="168" t="s">
        <v>63</v>
      </c>
      <c r="B21" s="160" t="s">
        <v>56</v>
      </c>
      <c r="C21" s="174" t="s">
        <v>18</v>
      </c>
      <c r="D21" s="174" t="s">
        <v>19</v>
      </c>
      <c r="E21" s="174"/>
      <c r="F21" s="175" t="s">
        <v>15</v>
      </c>
    </row>
    <row r="22" spans="1:8" x14ac:dyDescent="0.15">
      <c r="A22" s="170" t="s">
        <v>42</v>
      </c>
      <c r="B22" s="174">
        <v>9</v>
      </c>
      <c r="C22" s="174">
        <v>134</v>
      </c>
      <c r="D22" s="174">
        <v>7</v>
      </c>
      <c r="E22" s="174"/>
      <c r="F22" s="175">
        <f>B22*C22*D22</f>
        <v>8442</v>
      </c>
      <c r="G22" s="8"/>
    </row>
    <row r="23" spans="1:8" x14ac:dyDescent="0.15">
      <c r="A23" s="170" t="s">
        <v>43</v>
      </c>
      <c r="B23" s="174">
        <v>5</v>
      </c>
      <c r="C23" s="174">
        <v>107</v>
      </c>
      <c r="D23" s="174">
        <v>7</v>
      </c>
      <c r="E23" s="174"/>
      <c r="F23" s="175">
        <f>B23*C23*D23</f>
        <v>3745</v>
      </c>
      <c r="G23" s="8"/>
    </row>
    <row r="24" spans="1:8" x14ac:dyDescent="0.15">
      <c r="A24" s="170"/>
      <c r="B24" s="174"/>
      <c r="C24" s="174"/>
      <c r="D24" s="174"/>
      <c r="E24" s="174"/>
      <c r="F24" s="175">
        <f>B24*C24*D24</f>
        <v>0</v>
      </c>
    </row>
    <row r="25" spans="1:8" x14ac:dyDescent="0.15">
      <c r="A25" s="170"/>
      <c r="B25" s="174"/>
      <c r="C25" s="174"/>
      <c r="D25" s="174"/>
      <c r="E25" s="174"/>
      <c r="F25" s="175">
        <f>B25*C25*D25</f>
        <v>0</v>
      </c>
      <c r="H25" s="153"/>
    </row>
    <row r="26" spans="1:8" x14ac:dyDescent="0.15">
      <c r="A26" s="170"/>
      <c r="B26" s="174"/>
      <c r="C26" s="174"/>
      <c r="D26" s="174"/>
      <c r="E26" s="174"/>
      <c r="F26" s="175"/>
    </row>
    <row r="27" spans="1:8" x14ac:dyDescent="0.15">
      <c r="A27" s="170"/>
      <c r="B27" s="174"/>
      <c r="C27" s="174"/>
      <c r="D27" s="174"/>
      <c r="E27" s="174"/>
      <c r="F27" s="175">
        <f>B27*C27*D27</f>
        <v>0</v>
      </c>
    </row>
    <row r="28" spans="1:8" x14ac:dyDescent="0.15">
      <c r="A28" s="168" t="s">
        <v>20</v>
      </c>
      <c r="B28" s="174" t="s">
        <v>17</v>
      </c>
      <c r="C28" s="174" t="s">
        <v>21</v>
      </c>
      <c r="D28" s="174" t="s">
        <v>22</v>
      </c>
      <c r="E28" s="174"/>
      <c r="F28" s="175" t="s">
        <v>15</v>
      </c>
    </row>
    <row r="29" spans="1:8" x14ac:dyDescent="0.15">
      <c r="A29" s="170" t="s">
        <v>33</v>
      </c>
      <c r="B29" s="174">
        <v>23</v>
      </c>
      <c r="C29" s="174">
        <v>34</v>
      </c>
      <c r="D29" s="174">
        <v>6</v>
      </c>
      <c r="E29" s="174"/>
      <c r="F29" s="175">
        <f>B29*C29*D29</f>
        <v>4692</v>
      </c>
    </row>
    <row r="30" spans="1:8" x14ac:dyDescent="0.15">
      <c r="A30" s="170" t="s">
        <v>33</v>
      </c>
      <c r="B30" s="174">
        <v>23</v>
      </c>
      <c r="C30" s="174">
        <v>45</v>
      </c>
      <c r="D30" s="174">
        <v>1</v>
      </c>
      <c r="E30" s="174"/>
      <c r="F30" s="175">
        <f>B30*C30*D30</f>
        <v>1035</v>
      </c>
    </row>
    <row r="31" spans="1:8" x14ac:dyDescent="0.15">
      <c r="A31" s="170"/>
      <c r="B31" s="174"/>
      <c r="C31" s="174"/>
      <c r="D31" s="174"/>
      <c r="E31" s="174"/>
      <c r="F31" s="175">
        <f>B31*C31*D31</f>
        <v>0</v>
      </c>
    </row>
    <row r="32" spans="1:8" x14ac:dyDescent="0.15">
      <c r="A32" s="170"/>
      <c r="B32" s="174"/>
      <c r="C32" s="174"/>
      <c r="D32" s="174"/>
      <c r="E32" s="174"/>
      <c r="F32" s="175">
        <f>B32*C32*D32</f>
        <v>0</v>
      </c>
    </row>
    <row r="33" spans="1:7" x14ac:dyDescent="0.15">
      <c r="A33" s="168" t="s">
        <v>23</v>
      </c>
      <c r="B33" s="174" t="s">
        <v>17</v>
      </c>
      <c r="C33" s="174" t="s">
        <v>24</v>
      </c>
      <c r="D33" s="174" t="s">
        <v>22</v>
      </c>
      <c r="E33" s="174"/>
      <c r="F33" s="175" t="s">
        <v>15</v>
      </c>
    </row>
    <row r="34" spans="1:7" x14ac:dyDescent="0.15">
      <c r="A34" s="15" t="s">
        <v>46</v>
      </c>
      <c r="B34" s="5">
        <v>1</v>
      </c>
      <c r="C34" s="5">
        <v>120</v>
      </c>
      <c r="D34" s="174">
        <v>7</v>
      </c>
      <c r="E34" s="174"/>
      <c r="F34" s="175">
        <f>B34*C34*D34</f>
        <v>840</v>
      </c>
    </row>
    <row r="35" spans="1:7" x14ac:dyDescent="0.15">
      <c r="A35" s="15" t="s">
        <v>29</v>
      </c>
      <c r="B35" s="5">
        <v>2</v>
      </c>
      <c r="C35" s="5">
        <v>100</v>
      </c>
      <c r="D35" s="174">
        <v>7</v>
      </c>
      <c r="E35" s="174"/>
      <c r="F35" s="175">
        <f>B35*C35*D35</f>
        <v>1400</v>
      </c>
    </row>
    <row r="36" spans="1:7" x14ac:dyDescent="0.15">
      <c r="A36" s="15" t="s">
        <v>44</v>
      </c>
      <c r="B36" s="5">
        <v>1</v>
      </c>
      <c r="C36" s="5">
        <v>100</v>
      </c>
      <c r="D36" s="174">
        <v>7</v>
      </c>
      <c r="E36" s="174"/>
      <c r="F36" s="175">
        <f>B36*C36*D36</f>
        <v>700</v>
      </c>
    </row>
    <row r="37" spans="1:7" x14ac:dyDescent="0.15">
      <c r="A37" s="15" t="s">
        <v>78</v>
      </c>
      <c r="B37" s="5">
        <v>1</v>
      </c>
      <c r="C37" s="5">
        <v>100</v>
      </c>
      <c r="D37" s="174">
        <v>9</v>
      </c>
      <c r="E37" s="174"/>
      <c r="F37" s="175">
        <f>B37*C37*D37</f>
        <v>900</v>
      </c>
    </row>
    <row r="38" spans="1:7" x14ac:dyDescent="0.15">
      <c r="A38" s="66" t="s">
        <v>77</v>
      </c>
      <c r="B38" s="67">
        <v>4</v>
      </c>
      <c r="C38" s="67">
        <v>60</v>
      </c>
      <c r="D38" s="160">
        <v>7</v>
      </c>
      <c r="E38" s="174"/>
      <c r="F38" s="175">
        <f>B38*C38*D38</f>
        <v>1680</v>
      </c>
    </row>
    <row r="39" spans="1:7" x14ac:dyDescent="0.15">
      <c r="A39" s="168" t="s">
        <v>25</v>
      </c>
      <c r="B39" s="174" t="s">
        <v>26</v>
      </c>
      <c r="C39" s="174" t="s">
        <v>27</v>
      </c>
      <c r="D39" s="174"/>
      <c r="E39" s="174"/>
      <c r="F39" s="175" t="s">
        <v>15</v>
      </c>
    </row>
    <row r="40" spans="1:7" x14ac:dyDescent="0.15">
      <c r="A40" s="170" t="s">
        <v>28</v>
      </c>
      <c r="B40" s="174">
        <v>23</v>
      </c>
      <c r="C40" s="174">
        <v>125</v>
      </c>
      <c r="D40" s="174"/>
      <c r="E40" s="174"/>
      <c r="F40" s="175">
        <f>B40*C40</f>
        <v>2875</v>
      </c>
    </row>
    <row r="41" spans="1:7" x14ac:dyDescent="0.15">
      <c r="A41" s="170" t="s">
        <v>40</v>
      </c>
      <c r="B41" s="174">
        <v>1</v>
      </c>
      <c r="C41" s="174">
        <v>1500</v>
      </c>
      <c r="D41" s="174"/>
      <c r="E41" s="174"/>
      <c r="F41" s="175">
        <f>B41*C41</f>
        <v>1500</v>
      </c>
    </row>
    <row r="42" spans="1:7" x14ac:dyDescent="0.15">
      <c r="A42" s="170" t="s">
        <v>88</v>
      </c>
      <c r="B42" s="174">
        <v>11</v>
      </c>
      <c r="C42" s="174">
        <v>20</v>
      </c>
      <c r="D42" s="174"/>
      <c r="E42" s="174"/>
      <c r="F42" s="175">
        <f>B42*C42</f>
        <v>220</v>
      </c>
      <c r="G42" s="69"/>
    </row>
    <row r="43" spans="1:7" x14ac:dyDescent="0.15">
      <c r="A43" s="170" t="s">
        <v>41</v>
      </c>
      <c r="B43" s="174">
        <v>1</v>
      </c>
      <c r="C43" s="174">
        <v>1300</v>
      </c>
      <c r="D43" s="174"/>
      <c r="E43" s="174"/>
      <c r="F43" s="175">
        <f>B43*C43</f>
        <v>1300</v>
      </c>
    </row>
    <row r="44" spans="1:7" x14ac:dyDescent="0.15">
      <c r="A44" s="170"/>
      <c r="B44" s="174"/>
      <c r="C44" s="174"/>
      <c r="D44" s="174"/>
      <c r="E44" s="174"/>
      <c r="F44" s="175"/>
    </row>
    <row r="45" spans="1:7" x14ac:dyDescent="0.15">
      <c r="A45" s="170"/>
      <c r="B45" s="174"/>
      <c r="C45" s="174"/>
      <c r="D45" s="174"/>
      <c r="E45" s="174"/>
      <c r="F45" s="175"/>
    </row>
    <row r="46" spans="1:7" x14ac:dyDescent="0.15">
      <c r="A46" s="170"/>
      <c r="B46" s="174"/>
      <c r="C46" s="174"/>
      <c r="D46" s="174"/>
      <c r="E46" s="174"/>
      <c r="F46" s="175"/>
    </row>
    <row r="47" spans="1:7" x14ac:dyDescent="0.15">
      <c r="A47" s="168"/>
      <c r="B47" s="174"/>
      <c r="C47" s="160"/>
      <c r="D47" s="160"/>
      <c r="E47" s="160"/>
      <c r="F47" s="165"/>
    </row>
    <row r="48" spans="1:7" x14ac:dyDescent="0.15">
      <c r="A48" s="168"/>
      <c r="B48" s="160"/>
      <c r="C48" s="160"/>
      <c r="D48" s="160"/>
      <c r="E48" s="160"/>
      <c r="F48" s="165"/>
    </row>
    <row r="49" spans="1:7" x14ac:dyDescent="0.15">
      <c r="A49" s="168"/>
      <c r="B49" s="160"/>
      <c r="C49" s="160"/>
      <c r="D49" s="160"/>
      <c r="E49" s="160"/>
      <c r="F49" s="165"/>
    </row>
    <row r="50" spans="1:7" ht="14" thickBot="1" x14ac:dyDescent="0.2">
      <c r="A50" s="171"/>
      <c r="B50" s="172"/>
      <c r="C50" s="172"/>
      <c r="D50" s="172"/>
      <c r="E50" s="172"/>
      <c r="F50" s="173"/>
    </row>
    <row r="51" spans="1:7" x14ac:dyDescent="0.15">
      <c r="A51" s="154"/>
      <c r="B51" s="155"/>
      <c r="C51" s="156"/>
      <c r="D51" s="157" t="s">
        <v>3</v>
      </c>
      <c r="E51" s="156"/>
      <c r="F51" s="158">
        <f>SUM(F7:F50)</f>
        <v>31757</v>
      </c>
      <c r="G51" s="154">
        <v>29081</v>
      </c>
    </row>
    <row r="52" spans="1:7" x14ac:dyDescent="0.15">
      <c r="D52" s="159" t="s">
        <v>31</v>
      </c>
      <c r="F52" s="158">
        <f>F51/12</f>
        <v>2646.4166666666665</v>
      </c>
    </row>
    <row r="53" spans="1:7" x14ac:dyDescent="0.15">
      <c r="F53" s="39"/>
    </row>
  </sheetData>
  <sheetProtection selectLockedCells="1" selectUnlockedCells="1"/>
  <mergeCells count="10">
    <mergeCell ref="B8:F8"/>
    <mergeCell ref="B9:F9"/>
    <mergeCell ref="B10:F10"/>
    <mergeCell ref="B11:F11"/>
    <mergeCell ref="A1:F1"/>
    <mergeCell ref="B3:C3"/>
    <mergeCell ref="B4:F4"/>
    <mergeCell ref="B5:F5"/>
    <mergeCell ref="B6:F6"/>
    <mergeCell ref="B7:F7"/>
  </mergeCells>
  <pageMargins left="0.55000000000000004" right="0.55000000000000004" top="0.5" bottom="0.5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4" workbookViewId="0">
      <selection activeCell="I48" sqref="I48"/>
    </sheetView>
  </sheetViews>
  <sheetFormatPr baseColWidth="10" defaultColWidth="11.6640625" defaultRowHeight="13" x14ac:dyDescent="0.15"/>
  <cols>
    <col min="1" max="1" width="14.1640625" style="40" customWidth="1"/>
    <col min="2" max="2" width="13" style="40" customWidth="1"/>
    <col min="3" max="3" width="13.5" style="40" customWidth="1"/>
    <col min="4" max="5" width="11.6640625" style="40"/>
    <col min="6" max="6" width="11.83203125" style="40" bestFit="1" customWidth="1"/>
    <col min="7" max="7" width="12.6640625" style="40" bestFit="1" customWidth="1"/>
    <col min="8" max="16384" width="11.6640625" style="40"/>
  </cols>
  <sheetData>
    <row r="1" spans="1:15" x14ac:dyDescent="0.15">
      <c r="A1" s="255" t="s">
        <v>4</v>
      </c>
      <c r="B1" s="256"/>
      <c r="C1" s="256"/>
      <c r="D1" s="256"/>
      <c r="E1" s="256"/>
      <c r="F1" s="257"/>
    </row>
    <row r="2" spans="1:15" x14ac:dyDescent="0.15">
      <c r="A2" s="164" t="s">
        <v>111</v>
      </c>
      <c r="B2" s="160"/>
      <c r="C2" s="160"/>
      <c r="D2" s="160"/>
      <c r="E2" s="160"/>
      <c r="F2" s="165"/>
    </row>
    <row r="3" spans="1:15" x14ac:dyDescent="0.15">
      <c r="A3" s="166" t="s">
        <v>5</v>
      </c>
      <c r="B3" s="253" t="s">
        <v>109</v>
      </c>
      <c r="C3" s="253"/>
      <c r="D3" s="161" t="s">
        <v>6</v>
      </c>
      <c r="E3" s="162" t="s">
        <v>112</v>
      </c>
      <c r="F3" s="167"/>
    </row>
    <row r="4" spans="1:15" x14ac:dyDescent="0.15">
      <c r="A4" s="166" t="s">
        <v>7</v>
      </c>
      <c r="B4" s="222">
        <v>1</v>
      </c>
      <c r="C4" s="222"/>
      <c r="D4" s="222"/>
      <c r="E4" s="222"/>
      <c r="F4" s="223"/>
      <c r="J4" s="101"/>
      <c r="K4" s="101"/>
      <c r="L4" s="101"/>
      <c r="M4" s="101"/>
      <c r="N4" s="101"/>
      <c r="O4" s="101"/>
    </row>
    <row r="5" spans="1:15" x14ac:dyDescent="0.15">
      <c r="A5" s="166" t="s">
        <v>37</v>
      </c>
      <c r="B5" s="224" t="s">
        <v>101</v>
      </c>
      <c r="C5" s="225"/>
      <c r="D5" s="225"/>
      <c r="E5" s="225"/>
      <c r="F5" s="226"/>
      <c r="J5" s="101"/>
      <c r="K5" s="101"/>
      <c r="L5" s="101"/>
      <c r="M5" s="101"/>
      <c r="N5" s="101"/>
      <c r="O5" s="101"/>
    </row>
    <row r="6" spans="1:15" x14ac:dyDescent="0.15">
      <c r="A6" s="166" t="s">
        <v>8</v>
      </c>
      <c r="B6" s="222" t="s">
        <v>110</v>
      </c>
      <c r="C6" s="222"/>
      <c r="D6" s="222"/>
      <c r="E6" s="222"/>
      <c r="F6" s="223"/>
      <c r="J6" s="101"/>
      <c r="K6" s="101"/>
      <c r="L6" s="101"/>
      <c r="M6" s="101"/>
      <c r="N6" s="101"/>
      <c r="O6" s="101"/>
    </row>
    <row r="7" spans="1:15" x14ac:dyDescent="0.15">
      <c r="A7" s="166" t="s">
        <v>9</v>
      </c>
      <c r="B7" s="222">
        <v>12</v>
      </c>
      <c r="C7" s="222"/>
      <c r="D7" s="222"/>
      <c r="E7" s="222"/>
      <c r="F7" s="223"/>
      <c r="J7" s="101"/>
      <c r="K7" s="101"/>
      <c r="L7" s="101"/>
      <c r="M7" s="101"/>
      <c r="N7" s="101"/>
      <c r="O7" s="101"/>
    </row>
    <row r="8" spans="1:15" x14ac:dyDescent="0.15">
      <c r="A8" s="166"/>
      <c r="B8" s="215"/>
      <c r="C8" s="215"/>
      <c r="D8" s="215"/>
      <c r="E8" s="215"/>
      <c r="F8" s="216"/>
      <c r="J8" s="8"/>
      <c r="M8" s="8"/>
      <c r="N8" s="8"/>
      <c r="O8" s="101"/>
    </row>
    <row r="9" spans="1:15" x14ac:dyDescent="0.15">
      <c r="A9" s="166"/>
      <c r="B9" s="251"/>
      <c r="C9" s="251"/>
      <c r="D9" s="251"/>
      <c r="E9" s="251"/>
      <c r="F9" s="252"/>
      <c r="J9" s="8"/>
      <c r="M9" s="8"/>
      <c r="N9" s="8"/>
      <c r="O9" s="101"/>
    </row>
    <row r="10" spans="1:15" x14ac:dyDescent="0.15">
      <c r="A10" s="166"/>
      <c r="B10" s="251"/>
      <c r="C10" s="251"/>
      <c r="D10" s="251"/>
      <c r="E10" s="251"/>
      <c r="F10" s="252"/>
      <c r="J10" s="8"/>
      <c r="M10" s="8"/>
      <c r="N10" s="8"/>
      <c r="O10" s="101"/>
    </row>
    <row r="11" spans="1:15" x14ac:dyDescent="0.15">
      <c r="A11" s="166"/>
      <c r="B11" s="253"/>
      <c r="C11" s="253"/>
      <c r="D11" s="253"/>
      <c r="E11" s="253"/>
      <c r="F11" s="254"/>
    </row>
    <row r="12" spans="1:15" x14ac:dyDescent="0.15">
      <c r="A12" s="168" t="s">
        <v>10</v>
      </c>
      <c r="B12" s="163" t="s">
        <v>11</v>
      </c>
      <c r="C12" s="163" t="s">
        <v>12</v>
      </c>
      <c r="D12" s="163" t="s">
        <v>13</v>
      </c>
      <c r="E12" s="163" t="s">
        <v>14</v>
      </c>
      <c r="F12" s="169" t="s">
        <v>15</v>
      </c>
    </row>
    <row r="13" spans="1:15" x14ac:dyDescent="0.15">
      <c r="A13" s="170" t="s">
        <v>45</v>
      </c>
      <c r="B13" s="163"/>
      <c r="C13" s="163"/>
      <c r="D13" s="163">
        <v>4600</v>
      </c>
      <c r="E13" s="163">
        <v>560</v>
      </c>
      <c r="F13" s="169">
        <f>(0.195*D13)+B13+C13+E13</f>
        <v>1457</v>
      </c>
    </row>
    <row r="14" spans="1:15" x14ac:dyDescent="0.15">
      <c r="A14" s="170" t="s">
        <v>45</v>
      </c>
      <c r="B14" s="163"/>
      <c r="C14" s="163"/>
      <c r="D14" s="163">
        <v>4600</v>
      </c>
      <c r="E14" s="163">
        <v>560</v>
      </c>
      <c r="F14" s="169">
        <f>(0.195*D14)+B14+C14+E14</f>
        <v>1457</v>
      </c>
    </row>
    <row r="15" spans="1:15" x14ac:dyDescent="0.15">
      <c r="A15" s="170" t="s">
        <v>45</v>
      </c>
      <c r="B15" s="163"/>
      <c r="C15" s="163"/>
      <c r="D15" s="163">
        <v>4600</v>
      </c>
      <c r="E15" s="163">
        <v>560</v>
      </c>
      <c r="F15" s="169">
        <f>(0.195*D15)+B15+C15+E15</f>
        <v>1457</v>
      </c>
    </row>
    <row r="16" spans="1:15" x14ac:dyDescent="0.15">
      <c r="A16" s="170" t="s">
        <v>45</v>
      </c>
      <c r="B16" s="174"/>
      <c r="C16" s="174"/>
      <c r="D16" s="174">
        <v>4600</v>
      </c>
      <c r="E16" s="174">
        <v>560</v>
      </c>
      <c r="F16" s="169">
        <f>(0.195*D16)+B16+C16+E16</f>
        <v>1457</v>
      </c>
      <c r="G16" s="8"/>
    </row>
    <row r="17" spans="1:8" x14ac:dyDescent="0.15">
      <c r="A17" s="170"/>
      <c r="B17" s="163"/>
      <c r="C17" s="163"/>
      <c r="D17" s="163"/>
      <c r="E17" s="163"/>
      <c r="F17" s="169">
        <f>12*B17</f>
        <v>0</v>
      </c>
      <c r="G17" s="8"/>
    </row>
    <row r="18" spans="1:8" x14ac:dyDescent="0.15">
      <c r="A18" s="170"/>
      <c r="B18" s="163"/>
      <c r="C18" s="163"/>
      <c r="D18" s="163"/>
      <c r="E18" s="163"/>
      <c r="F18" s="169">
        <f>(0.195*D18)+(B18*C18)</f>
        <v>0</v>
      </c>
      <c r="G18" s="8"/>
    </row>
    <row r="19" spans="1:8" x14ac:dyDescent="0.15">
      <c r="A19" s="170"/>
      <c r="B19" s="163"/>
      <c r="C19" s="163"/>
      <c r="D19" s="163"/>
      <c r="E19" s="163"/>
      <c r="F19" s="169">
        <f>(0.135*D19)+B19+C19+E19</f>
        <v>0</v>
      </c>
    </row>
    <row r="20" spans="1:8" x14ac:dyDescent="0.15">
      <c r="A20" s="170"/>
      <c r="B20" s="163"/>
      <c r="C20" s="163"/>
      <c r="D20" s="163"/>
      <c r="E20" s="163"/>
      <c r="F20" s="169">
        <f>(0.135*D20)+B20+C20+E20</f>
        <v>0</v>
      </c>
    </row>
    <row r="21" spans="1:8" x14ac:dyDescent="0.15">
      <c r="A21" s="168" t="s">
        <v>63</v>
      </c>
      <c r="B21" s="160" t="s">
        <v>56</v>
      </c>
      <c r="C21" s="163" t="s">
        <v>18</v>
      </c>
      <c r="D21" s="163" t="s">
        <v>19</v>
      </c>
      <c r="E21" s="163"/>
      <c r="F21" s="169" t="s">
        <v>15</v>
      </c>
    </row>
    <row r="22" spans="1:8" x14ac:dyDescent="0.15">
      <c r="A22" s="170" t="s">
        <v>42</v>
      </c>
      <c r="B22" s="163">
        <v>9</v>
      </c>
      <c r="C22" s="163">
        <v>145</v>
      </c>
      <c r="D22" s="163">
        <v>7</v>
      </c>
      <c r="E22" s="163"/>
      <c r="F22" s="169">
        <f>B22*C22*D22</f>
        <v>9135</v>
      </c>
      <c r="G22" s="8"/>
    </row>
    <row r="23" spans="1:8" x14ac:dyDescent="0.15">
      <c r="A23" s="170" t="s">
        <v>43</v>
      </c>
      <c r="B23" s="163">
        <v>5</v>
      </c>
      <c r="C23" s="163">
        <v>113</v>
      </c>
      <c r="D23" s="163">
        <v>7</v>
      </c>
      <c r="E23" s="163"/>
      <c r="F23" s="169">
        <f>B23*C23*D23</f>
        <v>3955</v>
      </c>
      <c r="G23" s="8"/>
    </row>
    <row r="24" spans="1:8" x14ac:dyDescent="0.15">
      <c r="A24" s="170"/>
      <c r="B24" s="163"/>
      <c r="C24" s="163"/>
      <c r="D24" s="163"/>
      <c r="E24" s="163"/>
      <c r="F24" s="169">
        <f>B24*C24*D24</f>
        <v>0</v>
      </c>
    </row>
    <row r="25" spans="1:8" x14ac:dyDescent="0.15">
      <c r="A25" s="170"/>
      <c r="B25" s="163"/>
      <c r="C25" s="163"/>
      <c r="D25" s="163"/>
      <c r="E25" s="163"/>
      <c r="F25" s="169">
        <f>B25*C25*D25</f>
        <v>0</v>
      </c>
      <c r="H25" s="153"/>
    </row>
    <row r="26" spans="1:8" x14ac:dyDescent="0.15">
      <c r="A26" s="170"/>
      <c r="B26" s="163"/>
      <c r="C26" s="163"/>
      <c r="D26" s="163"/>
      <c r="E26" s="163"/>
      <c r="F26" s="169"/>
    </row>
    <row r="27" spans="1:8" x14ac:dyDescent="0.15">
      <c r="A27" s="170"/>
      <c r="B27" s="163"/>
      <c r="C27" s="163"/>
      <c r="D27" s="163"/>
      <c r="E27" s="163"/>
      <c r="F27" s="169">
        <f>B27*C27*D27</f>
        <v>0</v>
      </c>
    </row>
    <row r="28" spans="1:8" x14ac:dyDescent="0.15">
      <c r="A28" s="168" t="s">
        <v>20</v>
      </c>
      <c r="B28" s="163" t="s">
        <v>17</v>
      </c>
      <c r="C28" s="163" t="s">
        <v>21</v>
      </c>
      <c r="D28" s="163" t="s">
        <v>22</v>
      </c>
      <c r="E28" s="163"/>
      <c r="F28" s="169" t="s">
        <v>15</v>
      </c>
    </row>
    <row r="29" spans="1:8" x14ac:dyDescent="0.15">
      <c r="A29" s="170" t="s">
        <v>33</v>
      </c>
      <c r="B29" s="163">
        <v>23</v>
      </c>
      <c r="C29" s="163">
        <v>34</v>
      </c>
      <c r="D29" s="163">
        <v>6</v>
      </c>
      <c r="E29" s="163"/>
      <c r="F29" s="169">
        <f>B29*C29*D29</f>
        <v>4692</v>
      </c>
    </row>
    <row r="30" spans="1:8" x14ac:dyDescent="0.15">
      <c r="A30" s="170" t="s">
        <v>33</v>
      </c>
      <c r="B30" s="163">
        <v>23</v>
      </c>
      <c r="C30" s="163">
        <v>43</v>
      </c>
      <c r="D30" s="163">
        <v>1</v>
      </c>
      <c r="E30" s="163"/>
      <c r="F30" s="169">
        <f>B30*C30*D30</f>
        <v>989</v>
      </c>
    </row>
    <row r="31" spans="1:8" x14ac:dyDescent="0.15">
      <c r="A31" s="170"/>
      <c r="B31" s="163"/>
      <c r="C31" s="163"/>
      <c r="D31" s="163"/>
      <c r="E31" s="163"/>
      <c r="F31" s="169">
        <f>B31*C31*D31</f>
        <v>0</v>
      </c>
    </row>
    <row r="32" spans="1:8" x14ac:dyDescent="0.15">
      <c r="A32" s="170"/>
      <c r="B32" s="163"/>
      <c r="C32" s="163"/>
      <c r="D32" s="163"/>
      <c r="E32" s="163"/>
      <c r="F32" s="169">
        <f>B32*C32*D32</f>
        <v>0</v>
      </c>
    </row>
    <row r="33" spans="1:7" x14ac:dyDescent="0.15">
      <c r="A33" s="168" t="s">
        <v>23</v>
      </c>
      <c r="B33" s="163" t="s">
        <v>17</v>
      </c>
      <c r="C33" s="163" t="s">
        <v>24</v>
      </c>
      <c r="D33" s="163" t="s">
        <v>22</v>
      </c>
      <c r="E33" s="163"/>
      <c r="F33" s="169" t="s">
        <v>15</v>
      </c>
    </row>
    <row r="34" spans="1:7" x14ac:dyDescent="0.15">
      <c r="A34" s="15" t="s">
        <v>46</v>
      </c>
      <c r="B34" s="5">
        <v>1</v>
      </c>
      <c r="C34" s="5">
        <v>120</v>
      </c>
      <c r="D34" s="163">
        <v>7</v>
      </c>
      <c r="E34" s="163"/>
      <c r="F34" s="169">
        <f>B34*C34*D34</f>
        <v>840</v>
      </c>
    </row>
    <row r="35" spans="1:7" x14ac:dyDescent="0.15">
      <c r="A35" s="15" t="s">
        <v>29</v>
      </c>
      <c r="B35" s="5">
        <v>2</v>
      </c>
      <c r="C35" s="5">
        <v>100</v>
      </c>
      <c r="D35" s="163">
        <v>7</v>
      </c>
      <c r="E35" s="163"/>
      <c r="F35" s="169">
        <f>B35*C35*D35</f>
        <v>1400</v>
      </c>
    </row>
    <row r="36" spans="1:7" x14ac:dyDescent="0.15">
      <c r="A36" s="15" t="s">
        <v>44</v>
      </c>
      <c r="B36" s="5">
        <v>1</v>
      </c>
      <c r="C36" s="5">
        <v>100</v>
      </c>
      <c r="D36" s="163">
        <v>7</v>
      </c>
      <c r="E36" s="163"/>
      <c r="F36" s="169">
        <f>B36*C36*D36</f>
        <v>700</v>
      </c>
    </row>
    <row r="37" spans="1:7" x14ac:dyDescent="0.15">
      <c r="A37" s="15" t="s">
        <v>78</v>
      </c>
      <c r="B37" s="5">
        <v>1</v>
      </c>
      <c r="C37" s="5">
        <v>100</v>
      </c>
      <c r="D37" s="163">
        <v>9</v>
      </c>
      <c r="E37" s="163"/>
      <c r="F37" s="169">
        <f>B37*C37*D37</f>
        <v>900</v>
      </c>
    </row>
    <row r="38" spans="1:7" x14ac:dyDescent="0.15">
      <c r="A38" s="66" t="s">
        <v>77</v>
      </c>
      <c r="B38" s="67">
        <v>4</v>
      </c>
      <c r="C38" s="67">
        <v>60</v>
      </c>
      <c r="D38" s="160">
        <v>7</v>
      </c>
      <c r="E38" s="163"/>
      <c r="F38" s="169">
        <f>B38*C38*D38</f>
        <v>1680</v>
      </c>
    </row>
    <row r="39" spans="1:7" x14ac:dyDescent="0.15">
      <c r="A39" s="168" t="s">
        <v>25</v>
      </c>
      <c r="B39" s="163" t="s">
        <v>26</v>
      </c>
      <c r="C39" s="163" t="s">
        <v>27</v>
      </c>
      <c r="D39" s="163"/>
      <c r="E39" s="163"/>
      <c r="F39" s="169" t="s">
        <v>15</v>
      </c>
    </row>
    <row r="40" spans="1:7" x14ac:dyDescent="0.15">
      <c r="A40" s="170" t="s">
        <v>28</v>
      </c>
      <c r="B40" s="163">
        <v>23</v>
      </c>
      <c r="C40" s="163">
        <v>125</v>
      </c>
      <c r="D40" s="163"/>
      <c r="E40" s="163"/>
      <c r="F40" s="169">
        <f>B40*C40</f>
        <v>2875</v>
      </c>
    </row>
    <row r="41" spans="1:7" x14ac:dyDescent="0.15">
      <c r="A41" s="170" t="s">
        <v>40</v>
      </c>
      <c r="B41" s="163">
        <v>1</v>
      </c>
      <c r="C41" s="163">
        <v>1500</v>
      </c>
      <c r="D41" s="163"/>
      <c r="E41" s="163"/>
      <c r="F41" s="169">
        <f>B41*C41</f>
        <v>1500</v>
      </c>
    </row>
    <row r="42" spans="1:7" x14ac:dyDescent="0.15">
      <c r="A42" s="170" t="s">
        <v>88</v>
      </c>
      <c r="B42" s="163">
        <v>11</v>
      </c>
      <c r="C42" s="163">
        <v>20</v>
      </c>
      <c r="D42" s="163"/>
      <c r="E42" s="163"/>
      <c r="F42" s="169">
        <f>B42*C42</f>
        <v>220</v>
      </c>
      <c r="G42" s="69"/>
    </row>
    <row r="43" spans="1:7" x14ac:dyDescent="0.15">
      <c r="A43" s="170" t="s">
        <v>41</v>
      </c>
      <c r="B43" s="163">
        <v>1</v>
      </c>
      <c r="C43" s="163">
        <v>1300</v>
      </c>
      <c r="D43" s="163"/>
      <c r="E43" s="163"/>
      <c r="F43" s="169">
        <f>B43*C43</f>
        <v>1300</v>
      </c>
    </row>
    <row r="44" spans="1:7" x14ac:dyDescent="0.15">
      <c r="A44" s="170"/>
      <c r="B44" s="163"/>
      <c r="C44" s="163"/>
      <c r="D44" s="163"/>
      <c r="E44" s="163"/>
      <c r="F44" s="169"/>
    </row>
    <row r="45" spans="1:7" x14ac:dyDescent="0.15">
      <c r="A45" s="170"/>
      <c r="B45" s="163"/>
      <c r="C45" s="163"/>
      <c r="D45" s="163"/>
      <c r="E45" s="163"/>
      <c r="F45" s="169"/>
    </row>
    <row r="46" spans="1:7" x14ac:dyDescent="0.15">
      <c r="A46" s="170"/>
      <c r="B46" s="163"/>
      <c r="C46" s="163"/>
      <c r="D46" s="163"/>
      <c r="E46" s="163"/>
      <c r="F46" s="169"/>
    </row>
    <row r="47" spans="1:7" x14ac:dyDescent="0.15">
      <c r="A47" s="168"/>
      <c r="B47" s="163"/>
      <c r="C47" s="160"/>
      <c r="D47" s="160"/>
      <c r="E47" s="160"/>
      <c r="F47" s="165"/>
    </row>
    <row r="48" spans="1:7" x14ac:dyDescent="0.15">
      <c r="A48" s="168"/>
      <c r="B48" s="160"/>
      <c r="C48" s="160"/>
      <c r="D48" s="160"/>
      <c r="E48" s="160"/>
      <c r="F48" s="165"/>
    </row>
    <row r="49" spans="1:7" x14ac:dyDescent="0.15">
      <c r="A49" s="168"/>
      <c r="B49" s="160"/>
      <c r="C49" s="160"/>
      <c r="D49" s="160"/>
      <c r="E49" s="160"/>
      <c r="F49" s="165"/>
    </row>
    <row r="50" spans="1:7" ht="14" thickBot="1" x14ac:dyDescent="0.2">
      <c r="A50" s="171"/>
      <c r="B50" s="172"/>
      <c r="C50" s="172"/>
      <c r="D50" s="172"/>
      <c r="E50" s="172"/>
      <c r="F50" s="173"/>
    </row>
    <row r="51" spans="1:7" x14ac:dyDescent="0.15">
      <c r="A51" s="154"/>
      <c r="B51" s="155"/>
      <c r="C51" s="156"/>
      <c r="D51" s="157" t="s">
        <v>3</v>
      </c>
      <c r="E51" s="156"/>
      <c r="F51" s="158">
        <f>SUM(F7:F50)</f>
        <v>36014</v>
      </c>
      <c r="G51" s="154"/>
    </row>
    <row r="52" spans="1:7" x14ac:dyDescent="0.15">
      <c r="D52" s="159" t="s">
        <v>31</v>
      </c>
      <c r="F52" s="158">
        <f>F51/12</f>
        <v>3001.1666666666665</v>
      </c>
    </row>
    <row r="53" spans="1:7" x14ac:dyDescent="0.15">
      <c r="F53" s="39"/>
    </row>
  </sheetData>
  <sheetProtection selectLockedCells="1" selectUnlockedCells="1"/>
  <mergeCells count="10">
    <mergeCell ref="B8:F8"/>
    <mergeCell ref="B9:F9"/>
    <mergeCell ref="B10:F10"/>
    <mergeCell ref="B11:F11"/>
    <mergeCell ref="A1:F1"/>
    <mergeCell ref="B3:C3"/>
    <mergeCell ref="B4:F4"/>
    <mergeCell ref="B5:F5"/>
    <mergeCell ref="B6:F6"/>
    <mergeCell ref="B7:F7"/>
  </mergeCells>
  <phoneticPr fontId="2" type="noConversion"/>
  <pageMargins left="0.55000000000000004" right="0.55000000000000004" top="0.5" bottom="0.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Sumar</vt:lpstr>
      <vt:lpstr>TT Paris lV</vt:lpstr>
      <vt:lpstr>TT Paris V</vt:lpstr>
      <vt:lpstr>ME Tacen</vt:lpstr>
      <vt:lpstr>TT LM1</vt:lpstr>
      <vt:lpstr>SP Augsburg</vt:lpstr>
      <vt:lpstr>SP Praha</vt:lpstr>
      <vt:lpstr>SP Krakow</vt:lpstr>
      <vt:lpstr>TT Augsburg</vt:lpstr>
      <vt:lpstr>TT LM2</vt:lpstr>
      <vt:lpstr>MSJ</vt:lpstr>
      <vt:lpstr>TT Krakow</vt:lpstr>
      <vt:lpstr>MEJ</vt:lpstr>
      <vt:lpstr>SP Ivrea</vt:lpstr>
      <vt:lpstr>SP Seo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Robi Koky</cp:lastModifiedBy>
  <cp:lastPrinted>2023-09-20T06:23:23Z</cp:lastPrinted>
  <dcterms:created xsi:type="dcterms:W3CDTF">2014-01-09T08:10:06Z</dcterms:created>
  <dcterms:modified xsi:type="dcterms:W3CDTF">2024-04-04T04:36:08Z</dcterms:modified>
</cp:coreProperties>
</file>